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 папка\Совет муниципальных депататов\Благоустройство\Якиманка\"/>
    </mc:Choice>
  </mc:AlternateContent>
  <xr:revisionPtr revIDLastSave="0" documentId="8_{74E859D4-7F2C-4632-AC4C-3F639F1C299A}" xr6:coauthVersionLast="32" xr6:coauthVersionMax="32" xr10:uidLastSave="{00000000-0000-0000-0000-000000000000}"/>
  <bookViews>
    <workbookView xWindow="0" yWindow="0" windowWidth="23040" windowHeight="9072" activeTab="3" xr2:uid="{00000000-000D-0000-FFFF-FFFF00000000}"/>
  </bookViews>
  <sheets>
    <sheet name="смета 1" sheetId="12" r:id="rId1"/>
    <sheet name="смета 2" sheetId="11" r:id="rId2"/>
    <sheet name="СЭРР " sheetId="10" state="hidden" r:id="rId3"/>
    <sheet name="сводный расчет" sheetId="13" r:id="rId4"/>
  </sheets>
  <definedNames>
    <definedName name="Tp" localSheetId="1">#REF!</definedName>
    <definedName name="Tp">#REF!</definedName>
    <definedName name="_xlnm.Print_Area" localSheetId="0">'смета 1'!$A$1:$K$42</definedName>
    <definedName name="_xlnm.Print_Area" localSheetId="1">'смета 2'!$A$1:$R$49</definedName>
    <definedName name="_xlnm.Print_Area" localSheetId="2">'СЭРР '!$A$1:$R$49</definedName>
  </definedNames>
  <calcPr calcId="162913" calcMode="manual" fullPrecision="0"/>
</workbook>
</file>

<file path=xl/calcChain.xml><?xml version="1.0" encoding="utf-8"?>
<calcChain xmlns="http://schemas.openxmlformats.org/spreadsheetml/2006/main">
  <c r="K23" i="12" l="1"/>
  <c r="O21" i="13" s="1"/>
  <c r="K22" i="12"/>
  <c r="G33" i="12"/>
  <c r="G34" i="12"/>
  <c r="G35" i="12"/>
  <c r="G32" i="12"/>
  <c r="G31" i="12"/>
  <c r="G30" i="12"/>
  <c r="G36" i="12" s="1"/>
  <c r="H20" i="11"/>
  <c r="R20" i="11" s="1"/>
  <c r="R42" i="11" s="1"/>
  <c r="R43" i="11" s="1"/>
  <c r="D22" i="12"/>
  <c r="G22" i="12" s="1"/>
  <c r="O22" i="13" l="1"/>
  <c r="O26" i="13" s="1"/>
  <c r="O27" i="13" s="1"/>
  <c r="R44" i="11"/>
  <c r="R45" i="11" s="1"/>
  <c r="R46" i="11" s="1"/>
  <c r="R47" i="11" s="1"/>
  <c r="C41" i="11"/>
  <c r="H36" i="11" s="1"/>
  <c r="R36" i="11" s="1"/>
  <c r="C34" i="11"/>
  <c r="H28" i="11" s="1"/>
  <c r="R28" i="11" s="1"/>
  <c r="H20" i="10"/>
  <c r="R20" i="10" s="1"/>
  <c r="H36" i="10" l="1"/>
  <c r="R36" i="10" s="1"/>
  <c r="C41" i="10"/>
  <c r="C34" i="10"/>
  <c r="H28" i="10" s="1"/>
  <c r="R28" i="10" s="1"/>
  <c r="R42" i="10" s="1"/>
  <c r="R43" i="10" s="1"/>
  <c r="R44" i="10" l="1"/>
  <c r="R45" i="10" s="1"/>
  <c r="R46" i="10" s="1"/>
  <c r="R47" i="10" s="1"/>
</calcChain>
</file>

<file path=xl/sharedStrings.xml><?xml version="1.0" encoding="utf-8"?>
<sst xmlns="http://schemas.openxmlformats.org/spreadsheetml/2006/main" count="179" uniqueCount="84">
  <si>
    <t xml:space="preserve">Форма № 2п                                                                                                       </t>
  </si>
  <si>
    <t>Наименование предприятия, здания, сооружения, стадии проектирования, этапа, вида проектных и изыскательских работ</t>
  </si>
  <si>
    <t>Наименование проектной (изыскательской) организации</t>
  </si>
  <si>
    <t xml:space="preserve">Наименование организации заказчика </t>
  </si>
  <si>
    <t>№№ п/п</t>
  </si>
  <si>
    <t>Вид коммуникации, сооружения</t>
  </si>
  <si>
    <t>№№ глав и пунктов, сборник цен, коэф-ты</t>
  </si>
  <si>
    <t>Расчет стоимости</t>
  </si>
  <si>
    <t>Стоимость  (руб.)</t>
  </si>
  <si>
    <t>*</t>
  </si>
  <si>
    <t>Базовые цены на основные</t>
  </si>
  <si>
    <t>Коэффициенты:</t>
  </si>
  <si>
    <t>K =</t>
  </si>
  <si>
    <t>а=</t>
  </si>
  <si>
    <t>b=</t>
  </si>
  <si>
    <t>Итого по смете:</t>
  </si>
  <si>
    <t>рублей</t>
  </si>
  <si>
    <t>С М Е Т А  № 1</t>
  </si>
  <si>
    <t>проектные работы</t>
  </si>
  <si>
    <t>п. 2</t>
  </si>
  <si>
    <t>ГБУ "Жилищник района Черемушки"</t>
  </si>
  <si>
    <t xml:space="preserve"> МРР-7.1-16 таб 2.2.2</t>
  </si>
  <si>
    <t>Сборник базовых цен на проектные работы МРР-7.1-16 осуществляемые с привлечением средств бюджета города Москвы
Комплексное благоустройство территорий</t>
  </si>
  <si>
    <t>табл. 2.1</t>
  </si>
  <si>
    <t>на проектные работы по территории района Черемушки</t>
  </si>
  <si>
    <t>Ц(б) =</t>
  </si>
  <si>
    <t>Сборник базовых цен на проектные работы
для строительства, осуществляемые с привлечением средств бюджета города Москвы
МРР-7.1-16</t>
  </si>
  <si>
    <t>пл 237,7 га</t>
  </si>
  <si>
    <t>табл. 6.2.1</t>
  </si>
  <si>
    <t>табл. 6.2.2</t>
  </si>
  <si>
    <t>НДС 18%</t>
  </si>
  <si>
    <t>Подготовка планировочного решения благоустройства территории района Черемушки</t>
  </si>
  <si>
    <t>коэф-нт учитывающий состав проектной документации(100%)</t>
  </si>
  <si>
    <t>И Т О Г О с учетом оптимизации расходов</t>
  </si>
  <si>
    <t>для пректной докум ("Р+П")  п .3 табл 2.1.1</t>
  </si>
  <si>
    <t>Письмо Минстроя России
№ 13606-ХМ/09 от 04.04.2018</t>
  </si>
  <si>
    <t>С учетом коэффициента пересчета в цены 1 кв 2018г</t>
  </si>
  <si>
    <t>Составлена в ценах на I квартал 2018 года</t>
  </si>
  <si>
    <t>Всего</t>
  </si>
  <si>
    <t>на разработку программы мероприятий по комплексному развитию р-на Черемушки г. Москвы, выявления значимых общественных пространств для благоустройства, с обозначением этапов реализации и разработки проектно-сметной документации для одного участка территории, выявленной в результате анализа.</t>
  </si>
  <si>
    <t>Проектные работы по комплексному благоустройству территории района Черемушки г.Москвы</t>
  </si>
  <si>
    <t>Натуральное обследование обьекта благоустройства дворовой территории в составе раздела "Проектные предложения"Паспорта благоустройства дворовой территории района Черемушки г Москвы</t>
  </si>
  <si>
    <t>С М Е Т А  № 2</t>
  </si>
  <si>
    <t>№№</t>
  </si>
  <si>
    <r>
      <t>Среднемесячная нормативная  з/п исполнителей,руб</t>
    </r>
    <r>
      <rPr>
        <b/>
        <sz val="12"/>
        <rFont val="Times New Roman"/>
        <family val="1"/>
        <charset val="204"/>
      </rPr>
      <t xml:space="preserve"> ЗП</t>
    </r>
    <r>
      <rPr>
        <b/>
        <sz val="9"/>
        <rFont val="Times New Roman"/>
        <family val="1"/>
        <charset val="204"/>
      </rPr>
      <t>ср(2000)</t>
    </r>
  </si>
  <si>
    <t>Количество рабочих дней в месяце,дни</t>
  </si>
  <si>
    <r>
      <t>Удельный вес зарплаты в себестоимости работ,</t>
    </r>
    <r>
      <rPr>
        <b/>
        <sz val="12"/>
        <rFont val="Times New Roman"/>
        <family val="1"/>
        <charset val="204"/>
      </rPr>
      <t>Кз</t>
    </r>
  </si>
  <si>
    <t>Среднедневная зарплата исполнителей,руб(гр2/гр.3)</t>
  </si>
  <si>
    <r>
      <t>Рентабельность,</t>
    </r>
    <r>
      <rPr>
        <b/>
        <sz val="12"/>
        <rFont val="Times New Roman"/>
        <family val="1"/>
        <charset val="204"/>
      </rPr>
      <t>Р</t>
    </r>
  </si>
  <si>
    <r>
      <t xml:space="preserve">Среднедневная единичная выработка,руб. </t>
    </r>
    <r>
      <rPr>
        <b/>
        <sz val="12"/>
        <rFont val="Times New Roman"/>
        <family val="1"/>
        <charset val="204"/>
      </rPr>
      <t>В</t>
    </r>
    <r>
      <rPr>
        <b/>
        <sz val="8"/>
        <rFont val="Times New Roman"/>
        <family val="1"/>
        <charset val="204"/>
      </rPr>
      <t>ср(2000</t>
    </r>
    <r>
      <rPr>
        <b/>
        <sz val="12"/>
        <rFont val="Times New Roman"/>
        <family val="1"/>
        <charset val="204"/>
      </rPr>
      <t>) гр.4*(1+гр.6))/гр.5</t>
    </r>
  </si>
  <si>
    <r>
      <t xml:space="preserve">Продолжительность разработки ,дни </t>
    </r>
    <r>
      <rPr>
        <b/>
        <sz val="12"/>
        <rFont val="Times New Roman"/>
        <family val="1"/>
        <charset val="204"/>
      </rPr>
      <t>Тп</t>
    </r>
  </si>
  <si>
    <r>
      <t>Численность исполнителей,чел,</t>
    </r>
    <r>
      <rPr>
        <b/>
        <sz val="12"/>
        <rFont val="Times New Roman"/>
        <family val="1"/>
        <charset val="204"/>
      </rPr>
      <t>Чп</t>
    </r>
  </si>
  <si>
    <r>
      <t>Коэффициент квалификации (участия),</t>
    </r>
    <r>
      <rPr>
        <b/>
        <sz val="12"/>
        <rFont val="Times New Roman"/>
        <family val="1"/>
        <charset val="204"/>
      </rPr>
      <t>Ккв</t>
    </r>
  </si>
  <si>
    <r>
      <t xml:space="preserve">Базовая цена,руб </t>
    </r>
    <r>
      <rPr>
        <b/>
        <sz val="12"/>
        <rFont val="Times New Roman"/>
        <family val="1"/>
        <charset val="204"/>
      </rPr>
      <t>Ц</t>
    </r>
    <r>
      <rPr>
        <b/>
        <sz val="8"/>
        <rFont val="Times New Roman"/>
        <family val="1"/>
        <charset val="204"/>
      </rPr>
      <t>б(2000) (гр.7*гр.8*гр.9*гр.10)</t>
    </r>
  </si>
  <si>
    <t>С учетом коэф пересчета к базовой стоимости работ на 1 кв 2018 г К-3,83</t>
  </si>
  <si>
    <t>Расчет составлен на основании  МРР-3.2.67.02.13</t>
  </si>
  <si>
    <t>Наименование должностей исполнителей</t>
  </si>
  <si>
    <t>Начальник мастерской</t>
  </si>
  <si>
    <t>Индекс уровня зарплаты специалистов-исполнителей работы</t>
  </si>
  <si>
    <r>
      <t>Коэф-нт квалификации специалистов</t>
    </r>
    <r>
      <rPr>
        <b/>
        <sz val="12"/>
        <rFont val="Times New Roman"/>
        <family val="1"/>
        <charset val="204"/>
      </rPr>
      <t xml:space="preserve"> Ккв(уч) сумма(гр3:гр4*гр5*гр6)/суммагр.5</t>
    </r>
  </si>
  <si>
    <t>ГАП</t>
  </si>
  <si>
    <t>Главный специалист</t>
  </si>
  <si>
    <t>Ведущий специалист</t>
  </si>
  <si>
    <t>Архитектор 1 категории</t>
  </si>
  <si>
    <t>Техник</t>
  </si>
  <si>
    <t>Численность исполнителей одной квалификации</t>
  </si>
  <si>
    <r>
      <t>Фактическое время участие исполнителя в работе,</t>
    </r>
    <r>
      <rPr>
        <b/>
        <sz val="12"/>
        <rFont val="Times New Roman"/>
        <family val="1"/>
        <charset val="204"/>
      </rPr>
      <t>Тф</t>
    </r>
  </si>
  <si>
    <r>
      <t>Плановая продолжительность работы,</t>
    </r>
    <r>
      <rPr>
        <b/>
        <sz val="12"/>
        <rFont val="Times New Roman"/>
        <family val="1"/>
        <charset val="204"/>
      </rPr>
      <t>Тп</t>
    </r>
  </si>
  <si>
    <t>Коэффициент квалификации (участия),Ккв</t>
  </si>
  <si>
    <t>СВОДНЫЙ СМЕТНЫЙ РАСЧЕТ</t>
  </si>
  <si>
    <t>Основание</t>
  </si>
  <si>
    <t>Смета №1 по 1 этапу работ</t>
  </si>
  <si>
    <t>Смета №1 по 2 этапу работ</t>
  </si>
  <si>
    <t xml:space="preserve"> МРР-7.1-16 </t>
  </si>
  <si>
    <t>Печатная продукция листовки формат А-4-30 000 шт</t>
  </si>
  <si>
    <t>Печать каталогов, проспектов формата А4 на мелованной бумаге 130 г (блок), 200 г (обложка)</t>
  </si>
  <si>
    <t>пл 14 га</t>
  </si>
  <si>
    <t>57 000х14=798 000</t>
  </si>
  <si>
    <t>на проектные работы по территории района Якиманка</t>
  </si>
  <si>
    <t>ГБУ "Жилищник района Якиманка"</t>
  </si>
  <si>
    <t>на разработку программы мероприятий по комплексному развитию р-на Якиманка г. Москвы, выявления значимых общественных пространств для благоустройства, с обозначением этапов реализации и разработки проектно-сметной документации для одного участка территории, выявленной в результате анализа.</t>
  </si>
  <si>
    <t>Проектные работы по комплексному благоустройству территории района Якиманка г.Москвы</t>
  </si>
  <si>
    <t>Подготовка планировочного решения благоустройства территории района Якиманка</t>
  </si>
  <si>
    <t>Натуральное обследование обьекта благоустройства дворовой территории в составе раздела "Проектные предложения"Паспорта благоустройства дворовой территории района Якиманка г Москвы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</si>
</sst>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  <numFmt numFmtId="166" formatCode="0.0000"/>
    <numFmt numFmtId="167" formatCode="0.0"/>
    <numFmt numFmtId="168" formatCode="#,##0&quot;р.&quot;"/>
  </numFmts>
  <fonts count="43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u/>
      <sz val="12"/>
      <color indexed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indexed="8"/>
      <name val="Arial Cyr"/>
      <family val="2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9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Arial Cyr"/>
      <family val="2"/>
      <charset val="204"/>
    </font>
    <font>
      <b/>
      <sz val="12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10" borderId="0" applyNumberFormat="0" applyBorder="0" applyAlignment="0" applyProtection="0"/>
    <xf numFmtId="0" fontId="21" fillId="4" borderId="1" applyNumberFormat="0" applyAlignment="0" applyProtection="0"/>
    <xf numFmtId="0" fontId="22" fillId="11" borderId="2" applyNumberFormat="0" applyAlignment="0" applyProtection="0"/>
    <xf numFmtId="0" fontId="23" fillId="11" borderId="1" applyNumberFormat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12" borderId="7" applyNumberFormat="0" applyAlignment="0" applyProtection="0"/>
    <xf numFmtId="0" fontId="29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37" fillId="0" borderId="0"/>
    <xf numFmtId="0" fontId="31" fillId="2" borderId="0" applyNumberFormat="0" applyBorder="0" applyAlignment="0" applyProtection="0"/>
    <xf numFmtId="0" fontId="32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5" fillId="3" borderId="0" applyNumberFormat="0" applyBorder="0" applyAlignment="0" applyProtection="0"/>
  </cellStyleXfs>
  <cellXfs count="225">
    <xf numFmtId="0" fontId="0" fillId="0" borderId="0" xfId="0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0" borderId="0" xfId="0" applyFont="1" applyBorder="1"/>
    <xf numFmtId="0" fontId="5" fillId="0" borderId="0" xfId="0" applyFont="1" applyAlignment="1">
      <alignment vertical="top" wrapText="1"/>
    </xf>
    <xf numFmtId="0" fontId="2" fillId="0" borderId="0" xfId="0" applyFont="1" applyBorder="1"/>
    <xf numFmtId="4" fontId="2" fillId="0" borderId="0" xfId="0" applyNumberFormat="1" applyFont="1" applyBorder="1"/>
    <xf numFmtId="0" fontId="6" fillId="0" borderId="0" xfId="0" applyFont="1"/>
    <xf numFmtId="2" fontId="4" fillId="0" borderId="0" xfId="0" applyNumberFormat="1" applyFont="1" applyFill="1" applyBorder="1"/>
    <xf numFmtId="0" fontId="4" fillId="0" borderId="0" xfId="0" applyFont="1" applyFill="1" applyBorder="1"/>
    <xf numFmtId="166" fontId="2" fillId="0" borderId="0" xfId="0" applyNumberFormat="1" applyFont="1" applyBorder="1"/>
    <xf numFmtId="165" fontId="2" fillId="0" borderId="0" xfId="0" applyNumberFormat="1" applyFont="1" applyBorder="1" applyAlignment="1">
      <alignment horizontal="left"/>
    </xf>
    <xf numFmtId="0" fontId="7" fillId="0" borderId="0" xfId="0" applyFont="1" applyBorder="1"/>
    <xf numFmtId="0" fontId="6" fillId="0" borderId="0" xfId="0" applyFont="1" applyFill="1" applyBorder="1"/>
    <xf numFmtId="0" fontId="4" fillId="0" borderId="0" xfId="0" applyFont="1" applyBorder="1" applyAlignment="1">
      <alignment horizontal="center" vertical="top"/>
    </xf>
    <xf numFmtId="4" fontId="4" fillId="0" borderId="0" xfId="0" applyNumberFormat="1" applyFont="1" applyBorder="1"/>
    <xf numFmtId="0" fontId="9" fillId="0" borderId="0" xfId="0" applyFont="1"/>
    <xf numFmtId="0" fontId="9" fillId="0" borderId="11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top"/>
    </xf>
    <xf numFmtId="0" fontId="11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alignment vertical="top"/>
    </xf>
    <xf numFmtId="0" fontId="12" fillId="0" borderId="0" xfId="0" applyFont="1" applyBorder="1" applyAlignment="1">
      <alignment horizontal="left"/>
    </xf>
    <xf numFmtId="4" fontId="12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center" vertical="top"/>
    </xf>
    <xf numFmtId="0" fontId="12" fillId="0" borderId="0" xfId="0" applyFont="1" applyBorder="1"/>
    <xf numFmtId="0" fontId="13" fillId="0" borderId="0" xfId="0" applyNumberFormat="1" applyFont="1" applyFill="1" applyBorder="1" applyAlignment="1" applyProtection="1">
      <alignment vertical="top"/>
    </xf>
    <xf numFmtId="4" fontId="12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horizontal="left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Border="1"/>
    <xf numFmtId="4" fontId="14" fillId="0" borderId="0" xfId="0" applyNumberFormat="1" applyFont="1" applyBorder="1"/>
    <xf numFmtId="2" fontId="9" fillId="0" borderId="0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" fontId="9" fillId="0" borderId="10" xfId="0" applyNumberFormat="1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7" fillId="0" borderId="0" xfId="0" applyFont="1" applyBorder="1"/>
    <xf numFmtId="0" fontId="14" fillId="0" borderId="12" xfId="0" applyFont="1" applyBorder="1" applyAlignment="1">
      <alignment horizontal="center" vertical="top"/>
    </xf>
    <xf numFmtId="4" fontId="15" fillId="0" borderId="13" xfId="0" applyNumberFormat="1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top"/>
    </xf>
    <xf numFmtId="0" fontId="10" fillId="0" borderId="0" xfId="0" applyFont="1" applyAlignment="1">
      <alignment vertical="top" wrapText="1"/>
    </xf>
    <xf numFmtId="4" fontId="14" fillId="0" borderId="15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/>
    <xf numFmtId="0" fontId="7" fillId="0" borderId="0" xfId="0" applyFont="1" applyBorder="1" applyAlignment="1"/>
    <xf numFmtId="0" fontId="10" fillId="0" borderId="0" xfId="0" applyFont="1" applyAlignment="1"/>
    <xf numFmtId="4" fontId="15" fillId="0" borderId="16" xfId="0" applyNumberFormat="1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2" fontId="14" fillId="0" borderId="15" xfId="0" applyNumberFormat="1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left"/>
    </xf>
    <xf numFmtId="0" fontId="14" fillId="0" borderId="0" xfId="0" applyFont="1" applyFill="1" applyBorder="1"/>
    <xf numFmtId="0" fontId="36" fillId="0" borderId="0" xfId="0" applyFont="1" applyBorder="1" applyAlignment="1">
      <alignment horizontal="center" vertical="top"/>
    </xf>
    <xf numFmtId="0" fontId="36" fillId="0" borderId="0" xfId="0" applyNumberFormat="1" applyFont="1" applyFill="1" applyBorder="1" applyAlignment="1" applyProtection="1">
      <alignment vertical="top"/>
    </xf>
    <xf numFmtId="0" fontId="36" fillId="0" borderId="0" xfId="0" applyFont="1" applyBorder="1"/>
    <xf numFmtId="0" fontId="9" fillId="0" borderId="0" xfId="0" applyFont="1" applyFill="1" applyBorder="1"/>
    <xf numFmtId="167" fontId="9" fillId="0" borderId="0" xfId="0" applyNumberFormat="1" applyFont="1" applyBorder="1" applyAlignment="1">
      <alignment horizontal="center" vertical="center" wrapText="1"/>
    </xf>
    <xf numFmtId="164" fontId="9" fillId="0" borderId="15" xfId="24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top" wrapText="1"/>
    </xf>
    <xf numFmtId="4" fontId="14" fillId="0" borderId="19" xfId="0" applyNumberFormat="1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/>
    </xf>
    <xf numFmtId="0" fontId="14" fillId="0" borderId="21" xfId="0" applyFont="1" applyBorder="1" applyAlignment="1">
      <alignment horizontal="center" vertical="top" wrapText="1"/>
    </xf>
    <xf numFmtId="0" fontId="14" fillId="0" borderId="21" xfId="0" applyFont="1" applyBorder="1"/>
    <xf numFmtId="0" fontId="14" fillId="0" borderId="21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9" fillId="0" borderId="21" xfId="0" applyFont="1" applyBorder="1" applyAlignment="1"/>
    <xf numFmtId="4" fontId="14" fillId="0" borderId="24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/>
    </xf>
    <xf numFmtId="2" fontId="9" fillId="0" borderId="15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top" wrapText="1"/>
    </xf>
    <xf numFmtId="0" fontId="14" fillId="0" borderId="0" xfId="0" applyFont="1" applyBorder="1" applyAlignment="1">
      <alignment vertical="top"/>
    </xf>
    <xf numFmtId="4" fontId="15" fillId="0" borderId="13" xfId="0" applyNumberFormat="1" applyFont="1" applyBorder="1" applyAlignment="1">
      <alignment horizontal="center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/>
    </xf>
    <xf numFmtId="165" fontId="9" fillId="0" borderId="0" xfId="0" applyNumberFormat="1" applyFont="1" applyBorder="1" applyAlignment="1">
      <alignment horizontal="center" vertical="top" wrapText="1"/>
    </xf>
    <xf numFmtId="0" fontId="9" fillId="0" borderId="25" xfId="0" applyFont="1" applyBorder="1" applyAlignment="1">
      <alignment vertical="center"/>
    </xf>
    <xf numFmtId="167" fontId="9" fillId="0" borderId="15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168" fontId="9" fillId="0" borderId="10" xfId="24" applyNumberFormat="1" applyFont="1" applyBorder="1" applyAlignment="1">
      <alignment horizontal="center" vertical="center"/>
    </xf>
    <xf numFmtId="165" fontId="14" fillId="0" borderId="0" xfId="0" applyNumberFormat="1" applyFont="1" applyBorder="1" applyAlignment="1">
      <alignment horizontal="left" vertical="top"/>
    </xf>
    <xf numFmtId="167" fontId="14" fillId="0" borderId="0" xfId="0" applyNumberFormat="1" applyFont="1" applyBorder="1" applyAlignment="1">
      <alignment horizontal="left" vertical="top"/>
    </xf>
    <xf numFmtId="0" fontId="14" fillId="0" borderId="26" xfId="0" applyFont="1" applyBorder="1" applyAlignment="1">
      <alignment horizontal="center" vertical="top"/>
    </xf>
    <xf numFmtId="0" fontId="14" fillId="0" borderId="17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3" fontId="9" fillId="0" borderId="28" xfId="0" applyNumberFormat="1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165" fontId="9" fillId="0" borderId="17" xfId="0" applyNumberFormat="1" applyFont="1" applyBorder="1" applyAlignment="1">
      <alignment horizontal="center" vertical="center" wrapText="1"/>
    </xf>
    <xf numFmtId="0" fontId="14" fillId="0" borderId="17" xfId="0" applyFont="1" applyBorder="1"/>
    <xf numFmtId="4" fontId="15" fillId="0" borderId="2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11" xfId="0" applyFont="1" applyBorder="1" applyAlignment="1">
      <alignment horizontal="left" vertical="center" wrapText="1"/>
    </xf>
    <xf numFmtId="164" fontId="9" fillId="0" borderId="0" xfId="24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2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4" fillId="0" borderId="0" xfId="0" applyFont="1" applyBorder="1" applyAlignment="1">
      <alignment wrapText="1"/>
    </xf>
    <xf numFmtId="3" fontId="9" fillId="0" borderId="28" xfId="0" applyNumberFormat="1" applyFont="1" applyBorder="1" applyAlignment="1">
      <alignment vertical="top" wrapText="1"/>
    </xf>
    <xf numFmtId="0" fontId="9" fillId="0" borderId="17" xfId="0" applyFont="1" applyBorder="1" applyAlignment="1">
      <alignment vertical="top" wrapText="1"/>
    </xf>
    <xf numFmtId="0" fontId="14" fillId="0" borderId="34" xfId="0" applyFont="1" applyBorder="1" applyAlignment="1">
      <alignment horizontal="center" vertical="top"/>
    </xf>
    <xf numFmtId="0" fontId="14" fillId="0" borderId="36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168" fontId="9" fillId="0" borderId="35" xfId="24" applyNumberFormat="1" applyFont="1" applyBorder="1" applyAlignment="1">
      <alignment horizontal="center" vertical="top"/>
    </xf>
    <xf numFmtId="2" fontId="9" fillId="0" borderId="36" xfId="0" applyNumberFormat="1" applyFont="1" applyBorder="1" applyAlignment="1">
      <alignment horizontal="center" vertical="top" wrapText="1"/>
    </xf>
    <xf numFmtId="165" fontId="9" fillId="0" borderId="36" xfId="0" applyNumberFormat="1" applyFont="1" applyBorder="1" applyAlignment="1">
      <alignment horizontal="center" vertical="top" wrapText="1"/>
    </xf>
    <xf numFmtId="1" fontId="9" fillId="0" borderId="36" xfId="0" applyNumberFormat="1" applyFont="1" applyBorder="1" applyAlignment="1">
      <alignment horizontal="center" vertical="top" wrapText="1"/>
    </xf>
    <xf numFmtId="167" fontId="9" fillId="0" borderId="36" xfId="0" applyNumberFormat="1" applyFont="1" applyBorder="1" applyAlignment="1">
      <alignment horizontal="center" vertical="top" wrapText="1"/>
    </xf>
    <xf numFmtId="0" fontId="14" fillId="0" borderId="36" xfId="0" applyFont="1" applyBorder="1" applyAlignment="1">
      <alignment vertical="top"/>
    </xf>
    <xf numFmtId="4" fontId="15" fillId="0" borderId="38" xfId="0" applyNumberFormat="1" applyFont="1" applyBorder="1" applyAlignment="1">
      <alignment horizontal="center" vertical="top" wrapText="1"/>
    </xf>
    <xf numFmtId="0" fontId="9" fillId="0" borderId="27" xfId="0" applyFont="1" applyBorder="1" applyAlignment="1">
      <alignment vertical="center"/>
    </xf>
    <xf numFmtId="164" fontId="9" fillId="0" borderId="17" xfId="24" applyFont="1" applyBorder="1" applyAlignment="1">
      <alignment horizontal="center" vertical="center"/>
    </xf>
    <xf numFmtId="167" fontId="9" fillId="0" borderId="17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2" fontId="14" fillId="0" borderId="17" xfId="0" applyNumberFormat="1" applyFont="1" applyBorder="1" applyAlignment="1">
      <alignment horizontal="center" vertical="center" wrapText="1"/>
    </xf>
    <xf numFmtId="4" fontId="14" fillId="0" borderId="17" xfId="0" applyNumberFormat="1" applyFont="1" applyBorder="1" applyAlignment="1">
      <alignment horizontal="center" vertical="center" wrapText="1"/>
    </xf>
    <xf numFmtId="4" fontId="38" fillId="0" borderId="0" xfId="0" applyNumberFormat="1" applyFont="1" applyBorder="1" applyAlignment="1">
      <alignment vertical="center" wrapText="1"/>
    </xf>
    <xf numFmtId="0" fontId="39" fillId="0" borderId="0" xfId="0" applyFont="1" applyBorder="1"/>
    <xf numFmtId="0" fontId="40" fillId="0" borderId="0" xfId="0" applyFont="1" applyAlignment="1"/>
    <xf numFmtId="0" fontId="39" fillId="0" borderId="0" xfId="0" applyFont="1" applyFill="1" applyBorder="1"/>
    <xf numFmtId="4" fontId="2" fillId="0" borderId="0" xfId="0" applyNumberFormat="1" applyFont="1" applyFill="1" applyBorder="1"/>
    <xf numFmtId="0" fontId="3" fillId="0" borderId="10" xfId="0" applyFont="1" applyBorder="1" applyAlignment="1">
      <alignment horizontal="left" vertical="center"/>
    </xf>
    <xf numFmtId="167" fontId="3" fillId="0" borderId="0" xfId="0" applyNumberFormat="1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top"/>
    </xf>
    <xf numFmtId="168" fontId="2" fillId="0" borderId="0" xfId="0" applyNumberFormat="1" applyFont="1" applyBorder="1"/>
    <xf numFmtId="0" fontId="2" fillId="0" borderId="11" xfId="0" applyFont="1" applyBorder="1"/>
    <xf numFmtId="0" fontId="2" fillId="0" borderId="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168" fontId="2" fillId="0" borderId="17" xfId="0" applyNumberFormat="1" applyFont="1" applyBorder="1"/>
    <xf numFmtId="0" fontId="2" fillId="0" borderId="27" xfId="0" applyFont="1" applyBorder="1"/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14" fillId="0" borderId="36" xfId="0" applyNumberFormat="1" applyFont="1" applyBorder="1" applyAlignment="1">
      <alignment horizontal="left" vertical="center"/>
    </xf>
    <xf numFmtId="2" fontId="14" fillId="0" borderId="0" xfId="0" applyNumberFormat="1" applyFont="1" applyBorder="1" applyAlignment="1">
      <alignment horizontal="left" vertical="top"/>
    </xf>
    <xf numFmtId="0" fontId="2" fillId="0" borderId="10" xfId="0" applyFont="1" applyBorder="1" applyAlignment="1">
      <alignment horizontal="center" vertical="top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64" fontId="3" fillId="0" borderId="0" xfId="24" applyFont="1" applyBorder="1" applyAlignment="1">
      <alignment horizontal="center" vertical="center"/>
    </xf>
    <xf numFmtId="0" fontId="3" fillId="0" borderId="0" xfId="0" applyFont="1"/>
    <xf numFmtId="0" fontId="3" fillId="0" borderId="39" xfId="0" applyFont="1" applyBorder="1"/>
    <xf numFmtId="0" fontId="3" fillId="0" borderId="3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/>
    </xf>
    <xf numFmtId="0" fontId="9" fillId="0" borderId="0" xfId="0" applyFont="1" applyAlignment="1">
      <alignment vertical="top" wrapText="1"/>
    </xf>
    <xf numFmtId="0" fontId="8" fillId="0" borderId="39" xfId="0" applyFont="1" applyBorder="1" applyAlignment="1">
      <alignment horizontal="center"/>
    </xf>
    <xf numFmtId="0" fontId="8" fillId="0" borderId="3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64" fontId="3" fillId="0" borderId="39" xfId="24" applyFont="1" applyBorder="1" applyAlignment="1">
      <alignment horizontal="center"/>
    </xf>
    <xf numFmtId="43" fontId="3" fillId="0" borderId="39" xfId="0" applyNumberFormat="1" applyFont="1" applyBorder="1"/>
    <xf numFmtId="43" fontId="8" fillId="0" borderId="39" xfId="0" applyNumberFormat="1" applyFont="1" applyBorder="1"/>
    <xf numFmtId="0" fontId="15" fillId="0" borderId="0" xfId="0" applyFont="1" applyBorder="1" applyAlignment="1">
      <alignment wrapText="1"/>
    </xf>
    <xf numFmtId="164" fontId="3" fillId="0" borderId="39" xfId="24" applyFont="1" applyBorder="1" applyAlignment="1">
      <alignment horizontal="center" vertical="center" wrapText="1"/>
    </xf>
    <xf numFmtId="9" fontId="3" fillId="0" borderId="3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9" xfId="0" applyFont="1" applyBorder="1" applyAlignment="1">
      <alignment horizontal="center" wrapText="1"/>
    </xf>
    <xf numFmtId="0" fontId="14" fillId="0" borderId="39" xfId="0" applyFont="1" applyBorder="1" applyAlignment="1">
      <alignment horizontal="center" vertical="top" wrapText="1"/>
    </xf>
    <xf numFmtId="0" fontId="14" fillId="0" borderId="39" xfId="0" applyFont="1" applyBorder="1" applyAlignment="1">
      <alignment horizontal="center" vertical="top" wrapText="1"/>
    </xf>
    <xf numFmtId="4" fontId="14" fillId="0" borderId="39" xfId="0" applyNumberFormat="1" applyFont="1" applyBorder="1" applyAlignment="1">
      <alignment horizontal="center" vertical="top" wrapText="1"/>
    </xf>
    <xf numFmtId="0" fontId="14" fillId="0" borderId="40" xfId="0" applyFont="1" applyBorder="1" applyAlignment="1">
      <alignment horizontal="center" vertical="top" wrapText="1"/>
    </xf>
    <xf numFmtId="3" fontId="14" fillId="0" borderId="40" xfId="0" applyNumberFormat="1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wrapText="1"/>
    </xf>
    <xf numFmtId="0" fontId="3" fillId="0" borderId="0" xfId="0" applyFont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36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0" fillId="0" borderId="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8" fillId="0" borderId="35" xfId="0" applyFont="1" applyBorder="1" applyAlignment="1">
      <alignment horizontal="left" vertical="top" wrapText="1"/>
    </xf>
    <xf numFmtId="0" fontId="38" fillId="0" borderId="36" xfId="0" applyFont="1" applyBorder="1" applyAlignment="1">
      <alignment horizontal="left" vertical="top" wrapText="1"/>
    </xf>
    <xf numFmtId="0" fontId="38" fillId="0" borderId="37" xfId="0" applyFont="1" applyBorder="1" applyAlignment="1">
      <alignment horizontal="left" vertical="top" wrapText="1"/>
    </xf>
    <xf numFmtId="0" fontId="38" fillId="0" borderId="28" xfId="0" applyFont="1" applyBorder="1" applyAlignment="1">
      <alignment horizontal="left" vertical="center" wrapText="1"/>
    </xf>
    <xf numFmtId="0" fontId="38" fillId="0" borderId="17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38" fillId="0" borderId="1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38" fillId="0" borderId="11" xfId="0" applyFont="1" applyBorder="1" applyAlignment="1">
      <alignment horizontal="left" vertical="center" wrapText="1"/>
    </xf>
    <xf numFmtId="0" fontId="38" fillId="0" borderId="31" xfId="0" applyFont="1" applyBorder="1" applyAlignment="1">
      <alignment horizontal="left" vertical="center" wrapText="1"/>
    </xf>
    <xf numFmtId="0" fontId="38" fillId="0" borderId="15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2" fillId="0" borderId="15" xfId="0" applyFont="1" applyBorder="1" applyAlignment="1">
      <alignment horizontal="left"/>
    </xf>
    <xf numFmtId="0" fontId="14" fillId="0" borderId="32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3" xfId="0" applyFont="1" applyBorder="1" applyAlignment="1">
      <alignment horizontal="center" vertical="top" wrapText="1"/>
    </xf>
    <xf numFmtId="0" fontId="38" fillId="15" borderId="10" xfId="0" applyFont="1" applyFill="1" applyBorder="1" applyAlignment="1">
      <alignment horizontal="left" vertical="top" wrapText="1"/>
    </xf>
    <xf numFmtId="0" fontId="38" fillId="15" borderId="0" xfId="0" applyFont="1" applyFill="1" applyBorder="1" applyAlignment="1">
      <alignment horizontal="left" vertical="top" wrapText="1"/>
    </xf>
    <xf numFmtId="0" fontId="38" fillId="15" borderId="11" xfId="0" applyFont="1" applyFill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38" fillId="0" borderId="10" xfId="0" applyFont="1" applyBorder="1" applyAlignment="1">
      <alignment horizontal="left" vertical="top" wrapText="1"/>
    </xf>
    <xf numFmtId="0" fontId="38" fillId="0" borderId="0" xfId="0" applyFont="1" applyBorder="1" applyAlignment="1">
      <alignment horizontal="left" vertical="top" wrapText="1"/>
    </xf>
    <xf numFmtId="0" fontId="38" fillId="0" borderId="11" xfId="0" applyFont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14" fillId="0" borderId="39" xfId="0" applyFont="1" applyBorder="1" applyAlignment="1">
      <alignment horizontal="center" vertical="top" wrapText="1"/>
    </xf>
    <xf numFmtId="0" fontId="14" fillId="0" borderId="39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center" vertical="top" wrapText="1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 xr:uid="{00000000-0005-0000-0000-000012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6"/>
  <sheetViews>
    <sheetView view="pageBreakPreview" topLeftCell="C29" zoomScaleNormal="100" zoomScaleSheetLayoutView="100" workbookViewId="0">
      <selection activeCell="J29" sqref="J29"/>
    </sheetView>
  </sheetViews>
  <sheetFormatPr defaultColWidth="9.109375" defaultRowHeight="15.6" x14ac:dyDescent="0.3"/>
  <cols>
    <col min="1" max="1" width="9.109375" style="154"/>
    <col min="2" max="2" width="25.6640625" style="154" customWidth="1"/>
    <col min="3" max="3" width="15.6640625" style="154" customWidth="1"/>
    <col min="4" max="4" width="16.6640625" style="154" customWidth="1"/>
    <col min="5" max="5" width="14.6640625" style="154" customWidth="1"/>
    <col min="6" max="6" width="12.33203125" style="154" customWidth="1"/>
    <col min="7" max="7" width="20" style="154" customWidth="1"/>
    <col min="8" max="8" width="14.44140625" style="154" customWidth="1"/>
    <col min="9" max="9" width="15.44140625" style="154" customWidth="1"/>
    <col min="10" max="10" width="16" style="154" customWidth="1"/>
    <col min="11" max="11" width="19.109375" style="154" customWidth="1"/>
    <col min="12" max="16384" width="9.109375" style="154"/>
  </cols>
  <sheetData>
    <row r="1" spans="1:24" s="13" customFormat="1" ht="18" x14ac:dyDescent="0.35">
      <c r="A1" s="49" t="s">
        <v>0</v>
      </c>
      <c r="B1" s="43"/>
      <c r="C1" s="49"/>
      <c r="D1" s="49"/>
      <c r="E1" s="49"/>
      <c r="F1" s="49"/>
      <c r="G1" s="49"/>
      <c r="H1" s="49"/>
      <c r="I1" s="49"/>
      <c r="K1" s="50"/>
      <c r="M1" s="50"/>
      <c r="N1" s="43"/>
      <c r="O1" s="50"/>
      <c r="P1" s="51"/>
      <c r="Q1" s="51"/>
      <c r="R1" s="51"/>
    </row>
    <row r="2" spans="1:24" s="13" customFormat="1" ht="18" x14ac:dyDescent="0.35">
      <c r="A2" s="32"/>
      <c r="B2" s="49"/>
      <c r="C2" s="49"/>
      <c r="D2" s="49"/>
      <c r="E2" s="49"/>
      <c r="F2" s="49"/>
      <c r="G2" s="49"/>
      <c r="H2" s="49"/>
      <c r="I2" s="49"/>
      <c r="K2" s="50"/>
      <c r="M2" s="50"/>
      <c r="N2" s="43"/>
      <c r="O2" s="50"/>
      <c r="P2" s="51"/>
      <c r="Q2" s="51"/>
      <c r="R2" s="51"/>
    </row>
    <row r="3" spans="1:24" s="13" customFormat="1" ht="18" x14ac:dyDescent="0.35">
      <c r="A3" s="32"/>
      <c r="B3" s="49"/>
      <c r="C3" s="49"/>
      <c r="D3" s="49"/>
      <c r="E3" s="49"/>
      <c r="F3" s="49"/>
      <c r="G3" s="49"/>
      <c r="H3" s="49"/>
      <c r="I3" s="49"/>
      <c r="K3" s="50"/>
      <c r="M3" s="50"/>
      <c r="N3" s="43"/>
      <c r="O3" s="50"/>
      <c r="P3" s="51"/>
      <c r="Q3" s="51"/>
      <c r="R3" s="51"/>
    </row>
    <row r="4" spans="1:24" s="4" customFormat="1" ht="15.75" customHeight="1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76"/>
      <c r="O4" s="176"/>
      <c r="P4" s="176"/>
      <c r="Q4" s="176"/>
      <c r="R4" s="176"/>
      <c r="S4" s="3"/>
      <c r="T4" s="3"/>
      <c r="U4" s="3"/>
      <c r="V4" s="3"/>
      <c r="W4" s="3"/>
      <c r="X4" s="3"/>
    </row>
    <row r="5" spans="1:24" s="4" customFormat="1" ht="19.5" customHeight="1" x14ac:dyDescent="0.3">
      <c r="A5" s="179" t="s">
        <v>17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52"/>
      <c r="M5" s="52"/>
      <c r="N5" s="52"/>
      <c r="O5" s="52"/>
      <c r="P5" s="52"/>
      <c r="Q5" s="52"/>
      <c r="R5" s="52"/>
      <c r="S5" s="5"/>
      <c r="T5" s="5"/>
      <c r="U5" s="5"/>
      <c r="V5" s="5"/>
      <c r="W5" s="5"/>
      <c r="X5" s="5"/>
    </row>
    <row r="6" spans="1:24" s="4" customFormat="1" ht="18.75" customHeight="1" x14ac:dyDescent="0.3">
      <c r="A6" s="175" t="s">
        <v>78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65"/>
      <c r="M6" s="165"/>
      <c r="N6" s="165"/>
      <c r="O6" s="165"/>
      <c r="P6" s="165"/>
      <c r="Q6" s="165"/>
      <c r="R6" s="165"/>
    </row>
    <row r="7" spans="1:24" s="4" customFormat="1" x14ac:dyDescent="0.3">
      <c r="A7" s="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</row>
    <row r="8" spans="1:24" s="8" customFormat="1" ht="18.75" customHeight="1" x14ac:dyDescent="0.25">
      <c r="A8" s="177" t="s">
        <v>1</v>
      </c>
      <c r="B8" s="177"/>
      <c r="C8" s="177"/>
      <c r="D8" s="177"/>
      <c r="E8" s="177"/>
      <c r="F8" s="47"/>
      <c r="G8" s="178" t="s">
        <v>80</v>
      </c>
      <c r="H8" s="178"/>
      <c r="I8" s="178"/>
      <c r="J8" s="178"/>
      <c r="K8" s="178"/>
      <c r="L8" s="158"/>
      <c r="M8" s="158"/>
      <c r="N8" s="158"/>
      <c r="O8" s="158"/>
      <c r="P8" s="158"/>
      <c r="Q8" s="158"/>
      <c r="R8" s="158"/>
    </row>
    <row r="9" spans="1:24" s="8" customFormat="1" ht="18.75" customHeight="1" x14ac:dyDescent="0.25">
      <c r="A9" s="177"/>
      <c r="B9" s="177"/>
      <c r="C9" s="177"/>
      <c r="D9" s="177"/>
      <c r="E9" s="177"/>
      <c r="F9" s="47"/>
      <c r="G9" s="178"/>
      <c r="H9" s="178"/>
      <c r="I9" s="178"/>
      <c r="J9" s="178"/>
      <c r="K9" s="178"/>
      <c r="L9" s="158"/>
      <c r="M9" s="158"/>
      <c r="N9" s="158"/>
      <c r="O9" s="158"/>
      <c r="P9" s="158"/>
      <c r="Q9" s="158"/>
      <c r="R9" s="158"/>
    </row>
    <row r="10" spans="1:24" s="8" customFormat="1" ht="63" customHeight="1" x14ac:dyDescent="0.25">
      <c r="A10" s="177"/>
      <c r="B10" s="177"/>
      <c r="C10" s="177"/>
      <c r="D10" s="177"/>
      <c r="E10" s="177"/>
      <c r="F10" s="47"/>
      <c r="G10" s="178"/>
      <c r="H10" s="178"/>
      <c r="I10" s="178"/>
      <c r="J10" s="178"/>
      <c r="K10" s="178"/>
      <c r="L10" s="158"/>
      <c r="M10" s="158"/>
      <c r="N10" s="158"/>
      <c r="O10" s="158"/>
      <c r="P10" s="158"/>
      <c r="Q10" s="158"/>
      <c r="R10" s="158"/>
    </row>
    <row r="11" spans="1:24" s="8" customFormat="1" ht="18" x14ac:dyDescent="0.35">
      <c r="A11" s="29"/>
      <c r="B11" s="29"/>
      <c r="C11" s="29"/>
      <c r="D11" s="29"/>
      <c r="E11" s="17"/>
      <c r="G11" s="17"/>
      <c r="H11" s="30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4" s="8" customFormat="1" ht="18" x14ac:dyDescent="0.35">
      <c r="A12" s="177" t="s">
        <v>2</v>
      </c>
      <c r="B12" s="177"/>
      <c r="C12" s="177"/>
      <c r="D12" s="177"/>
      <c r="E12" s="17"/>
      <c r="G12" s="52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4" s="8" customFormat="1" ht="18" x14ac:dyDescent="0.35">
      <c r="A13" s="177"/>
      <c r="B13" s="177"/>
      <c r="C13" s="177"/>
      <c r="D13" s="177"/>
      <c r="E13" s="17"/>
      <c r="G13" s="30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4" s="8" customFormat="1" ht="18" x14ac:dyDescent="0.35">
      <c r="A14" s="29"/>
      <c r="B14" s="29"/>
      <c r="C14" s="29"/>
      <c r="D14" s="29"/>
      <c r="E14" s="17"/>
      <c r="G14" s="30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4" s="8" customFormat="1" ht="18" x14ac:dyDescent="0.35">
      <c r="A15" s="31" t="s">
        <v>3</v>
      </c>
      <c r="B15" s="29"/>
      <c r="C15" s="29"/>
      <c r="D15" s="29"/>
      <c r="E15" s="17"/>
      <c r="G15" s="52" t="s">
        <v>79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4" s="8" customFormat="1" ht="18" x14ac:dyDescent="0.35">
      <c r="A16" s="31"/>
      <c r="B16" s="29"/>
      <c r="C16" s="29"/>
      <c r="D16" s="29"/>
      <c r="E16" s="17"/>
      <c r="G16" s="30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8" spans="1:11" x14ac:dyDescent="0.3">
      <c r="B18" s="154" t="s">
        <v>55</v>
      </c>
    </row>
    <row r="19" spans="1:11" ht="131.25" customHeight="1" x14ac:dyDescent="0.3">
      <c r="A19" s="156" t="s">
        <v>43</v>
      </c>
      <c r="B19" s="156" t="s">
        <v>44</v>
      </c>
      <c r="C19" s="156" t="s">
        <v>45</v>
      </c>
      <c r="D19" s="156" t="s">
        <v>47</v>
      </c>
      <c r="E19" s="156" t="s">
        <v>46</v>
      </c>
      <c r="F19" s="156" t="s">
        <v>48</v>
      </c>
      <c r="G19" s="156" t="s">
        <v>49</v>
      </c>
      <c r="H19" s="156" t="s">
        <v>50</v>
      </c>
      <c r="I19" s="156" t="s">
        <v>51</v>
      </c>
      <c r="J19" s="156" t="s">
        <v>52</v>
      </c>
      <c r="K19" s="156" t="s">
        <v>53</v>
      </c>
    </row>
    <row r="20" spans="1:11" s="161" customFormat="1" x14ac:dyDescent="0.3">
      <c r="A20" s="159">
        <v>1</v>
      </c>
      <c r="B20" s="160">
        <v>2</v>
      </c>
      <c r="C20" s="159">
        <v>3</v>
      </c>
      <c r="D20" s="159">
        <v>4</v>
      </c>
      <c r="E20" s="159">
        <v>5</v>
      </c>
      <c r="F20" s="159">
        <v>6</v>
      </c>
      <c r="G20" s="159">
        <v>7</v>
      </c>
      <c r="H20" s="159">
        <v>8</v>
      </c>
      <c r="I20" s="159">
        <v>9</v>
      </c>
      <c r="J20" s="159">
        <v>10</v>
      </c>
      <c r="K20" s="159">
        <v>11</v>
      </c>
    </row>
    <row r="21" spans="1:11" ht="25.5" customHeight="1" x14ac:dyDescent="0.3">
      <c r="A21" s="155"/>
      <c r="B21" s="155"/>
      <c r="C21" s="155"/>
      <c r="D21" s="155"/>
      <c r="E21" s="155"/>
      <c r="F21" s="155"/>
      <c r="G21" s="155"/>
      <c r="H21" s="155"/>
      <c r="I21" s="155"/>
      <c r="J21" s="155"/>
      <c r="K21" s="155"/>
    </row>
    <row r="22" spans="1:11" s="168" customFormat="1" ht="29.25" customHeight="1" x14ac:dyDescent="0.25">
      <c r="A22" s="156">
        <v>1</v>
      </c>
      <c r="B22" s="156">
        <v>9520</v>
      </c>
      <c r="C22" s="156">
        <v>22</v>
      </c>
      <c r="D22" s="166">
        <f>B22/C22</f>
        <v>432.73</v>
      </c>
      <c r="E22" s="167">
        <v>0.4</v>
      </c>
      <c r="F22" s="167">
        <v>0.1</v>
      </c>
      <c r="G22" s="156">
        <f>D22*(1+F22)/E22</f>
        <v>1190.0074999999999</v>
      </c>
      <c r="H22" s="156">
        <v>80</v>
      </c>
      <c r="I22" s="156">
        <v>8</v>
      </c>
      <c r="J22" s="156">
        <v>0.6</v>
      </c>
      <c r="K22" s="166">
        <f>G22*H22*I22*J22</f>
        <v>456962.88</v>
      </c>
    </row>
    <row r="23" spans="1:11" x14ac:dyDescent="0.3">
      <c r="A23" s="155"/>
      <c r="B23" s="155" t="s">
        <v>54</v>
      </c>
      <c r="C23" s="155"/>
      <c r="D23" s="155"/>
      <c r="E23" s="155"/>
      <c r="F23" s="155"/>
      <c r="G23" s="155"/>
      <c r="H23" s="155"/>
      <c r="I23" s="155"/>
      <c r="J23" s="155"/>
      <c r="K23" s="164">
        <f>K22*3.83</f>
        <v>1750167.83</v>
      </c>
    </row>
    <row r="26" spans="1:11" x14ac:dyDescent="0.3">
      <c r="B26" s="154" t="s">
        <v>68</v>
      </c>
    </row>
    <row r="28" spans="1:11" ht="139.5" customHeight="1" x14ac:dyDescent="0.3">
      <c r="A28" s="156" t="s">
        <v>43</v>
      </c>
      <c r="B28" s="156" t="s">
        <v>56</v>
      </c>
      <c r="C28" s="156" t="s">
        <v>66</v>
      </c>
      <c r="D28" s="156" t="s">
        <v>67</v>
      </c>
      <c r="E28" s="156" t="s">
        <v>65</v>
      </c>
      <c r="F28" s="169" t="s">
        <v>58</v>
      </c>
      <c r="G28" s="169" t="s">
        <v>59</v>
      </c>
    </row>
    <row r="29" spans="1:11" x14ac:dyDescent="0.3">
      <c r="A29" s="159">
        <v>1</v>
      </c>
      <c r="B29" s="160">
        <v>2</v>
      </c>
      <c r="C29" s="159">
        <v>3</v>
      </c>
      <c r="D29" s="159">
        <v>4</v>
      </c>
      <c r="E29" s="159">
        <v>5</v>
      </c>
      <c r="F29" s="159">
        <v>6</v>
      </c>
      <c r="G29" s="159">
        <v>7</v>
      </c>
    </row>
    <row r="30" spans="1:11" x14ac:dyDescent="0.3">
      <c r="A30" s="155">
        <v>1</v>
      </c>
      <c r="B30" s="155" t="s">
        <v>57</v>
      </c>
      <c r="C30" s="157">
        <v>16</v>
      </c>
      <c r="D30" s="155"/>
      <c r="E30" s="157">
        <v>1</v>
      </c>
      <c r="F30" s="162">
        <v>2</v>
      </c>
      <c r="G30" s="163">
        <f>C30/D36*E30*F30/E30</f>
        <v>0.4</v>
      </c>
    </row>
    <row r="31" spans="1:11" x14ac:dyDescent="0.3">
      <c r="A31" s="155">
        <v>2</v>
      </c>
      <c r="B31" s="155" t="s">
        <v>60</v>
      </c>
      <c r="C31" s="157">
        <v>20</v>
      </c>
      <c r="D31" s="155"/>
      <c r="E31" s="157">
        <v>1</v>
      </c>
      <c r="F31" s="162">
        <v>1.85</v>
      </c>
      <c r="G31" s="163">
        <f>C31/D36*E31*F31/E31</f>
        <v>0.46</v>
      </c>
    </row>
    <row r="32" spans="1:11" x14ac:dyDescent="0.3">
      <c r="A32" s="155">
        <v>3</v>
      </c>
      <c r="B32" s="155" t="s">
        <v>61</v>
      </c>
      <c r="C32" s="157">
        <v>56</v>
      </c>
      <c r="D32" s="155"/>
      <c r="E32" s="157">
        <v>1</v>
      </c>
      <c r="F32" s="162">
        <v>1.8</v>
      </c>
      <c r="G32" s="163">
        <f>C32/D36*E32*F32/E32</f>
        <v>1.26</v>
      </c>
    </row>
    <row r="33" spans="1:7" x14ac:dyDescent="0.3">
      <c r="A33" s="155">
        <v>4</v>
      </c>
      <c r="B33" s="155" t="s">
        <v>62</v>
      </c>
      <c r="C33" s="157">
        <v>74</v>
      </c>
      <c r="D33" s="155"/>
      <c r="E33" s="157">
        <v>2</v>
      </c>
      <c r="F33" s="162">
        <v>1</v>
      </c>
      <c r="G33" s="163">
        <f>C33/D36*E33*F33/E33</f>
        <v>0.93</v>
      </c>
    </row>
    <row r="34" spans="1:7" x14ac:dyDescent="0.3">
      <c r="A34" s="155">
        <v>5</v>
      </c>
      <c r="B34" s="155" t="s">
        <v>63</v>
      </c>
      <c r="C34" s="157">
        <v>95</v>
      </c>
      <c r="D34" s="155"/>
      <c r="E34" s="157">
        <v>2</v>
      </c>
      <c r="F34" s="162">
        <v>0.9</v>
      </c>
      <c r="G34" s="163">
        <f>C34/D36*E34*F34/E34</f>
        <v>1.07</v>
      </c>
    </row>
    <row r="35" spans="1:7" x14ac:dyDescent="0.3">
      <c r="A35" s="155">
        <v>6</v>
      </c>
      <c r="B35" s="155" t="s">
        <v>64</v>
      </c>
      <c r="C35" s="157">
        <v>84</v>
      </c>
      <c r="D35" s="155"/>
      <c r="E35" s="157">
        <v>1</v>
      </c>
      <c r="F35" s="162">
        <v>0.65</v>
      </c>
      <c r="G35" s="163">
        <f>C35/D36*E35*F35/E35</f>
        <v>0.68</v>
      </c>
    </row>
    <row r="36" spans="1:7" ht="29.25" customHeight="1" x14ac:dyDescent="0.3">
      <c r="A36" s="155"/>
      <c r="B36" s="155"/>
      <c r="C36" s="157"/>
      <c r="D36" s="155">
        <v>80</v>
      </c>
      <c r="E36" s="157">
        <v>8</v>
      </c>
      <c r="F36" s="155"/>
      <c r="G36" s="159">
        <f>(G30+G31+G32+G33+G34+G35)/8</f>
        <v>0.6</v>
      </c>
    </row>
  </sheetData>
  <mergeCells count="6">
    <mergeCell ref="A6:K6"/>
    <mergeCell ref="N4:R4"/>
    <mergeCell ref="A8:E10"/>
    <mergeCell ref="A12:D13"/>
    <mergeCell ref="G8:K10"/>
    <mergeCell ref="A5:K5"/>
  </mergeCells>
  <pageMargins left="0" right="0" top="0" bottom="0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  <pageSetUpPr fitToPage="1"/>
  </sheetPr>
  <dimension ref="A1:X113"/>
  <sheetViews>
    <sheetView view="pageBreakPreview" topLeftCell="A28" zoomScale="85" zoomScaleNormal="100" zoomScaleSheetLayoutView="85" workbookViewId="0">
      <selection activeCell="R46" sqref="R46"/>
    </sheetView>
  </sheetViews>
  <sheetFormatPr defaultColWidth="8.77734375" defaultRowHeight="13.2" x14ac:dyDescent="0.25"/>
  <cols>
    <col min="1" max="1" width="7.44140625" style="15" customWidth="1"/>
    <col min="2" max="2" width="14.6640625" style="4" customWidth="1"/>
    <col min="3" max="3" width="17.44140625" style="4" customWidth="1"/>
    <col min="4" max="4" width="16.44140625" style="4" customWidth="1"/>
    <col min="5" max="5" width="5.44140625" style="4" customWidth="1"/>
    <col min="6" max="6" width="8.44140625" style="4" customWidth="1"/>
    <col min="7" max="7" width="32.33203125" style="4" customWidth="1"/>
    <col min="8" max="8" width="19.33203125" style="4" customWidth="1"/>
    <col min="9" max="9" width="2.77734375" style="4" customWidth="1"/>
    <col min="10" max="10" width="7.6640625" style="4" bestFit="1" customWidth="1"/>
    <col min="11" max="11" width="2.44140625" style="4" customWidth="1"/>
    <col min="12" max="12" width="7.6640625" style="4" bestFit="1" customWidth="1"/>
    <col min="13" max="13" width="2.44140625" style="4" customWidth="1"/>
    <col min="14" max="14" width="6.33203125" style="4" bestFit="1" customWidth="1"/>
    <col min="15" max="15" width="2.6640625" style="4" customWidth="1"/>
    <col min="16" max="16" width="2" style="4" customWidth="1"/>
    <col min="17" max="17" width="2.109375" style="4" hidden="1" customWidth="1"/>
    <col min="18" max="18" width="23.44140625" style="16" customWidth="1"/>
    <col min="19" max="19" width="12.44140625" style="4" customWidth="1"/>
    <col min="20" max="20" width="10.44140625" style="4" customWidth="1"/>
    <col min="21" max="16384" width="8.77734375" style="4"/>
  </cols>
  <sheetData>
    <row r="1" spans="1:24" s="13" customFormat="1" ht="18" x14ac:dyDescent="0.35">
      <c r="A1" s="49" t="s">
        <v>0</v>
      </c>
      <c r="B1" s="43"/>
      <c r="C1" s="49"/>
      <c r="D1" s="49"/>
      <c r="E1" s="49"/>
      <c r="F1" s="49"/>
      <c r="G1" s="49"/>
      <c r="H1" s="49"/>
      <c r="I1" s="49"/>
      <c r="K1" s="50"/>
      <c r="M1" s="50"/>
      <c r="N1" s="43"/>
      <c r="O1" s="50"/>
      <c r="P1" s="51"/>
      <c r="Q1" s="51"/>
      <c r="R1" s="51"/>
    </row>
    <row r="2" spans="1:24" s="13" customFormat="1" ht="18" x14ac:dyDescent="0.35">
      <c r="A2" s="32"/>
      <c r="B2" s="49"/>
      <c r="C2" s="49"/>
      <c r="D2" s="49"/>
      <c r="E2" s="49"/>
      <c r="F2" s="49"/>
      <c r="G2" s="49"/>
      <c r="H2" s="49"/>
      <c r="I2" s="49"/>
      <c r="K2" s="50"/>
      <c r="M2" s="50"/>
      <c r="N2" s="43"/>
      <c r="O2" s="50"/>
      <c r="P2" s="51"/>
      <c r="Q2" s="51"/>
      <c r="R2" s="51"/>
    </row>
    <row r="3" spans="1:24" s="13" customFormat="1" ht="18" x14ac:dyDescent="0.35">
      <c r="A3" s="32"/>
      <c r="B3" s="49"/>
      <c r="C3" s="49"/>
      <c r="D3" s="49"/>
      <c r="E3" s="49"/>
      <c r="F3" s="49"/>
      <c r="G3" s="49"/>
      <c r="H3" s="49"/>
      <c r="I3" s="49"/>
      <c r="K3" s="50"/>
      <c r="M3" s="50"/>
      <c r="N3" s="43"/>
      <c r="O3" s="50"/>
      <c r="P3" s="51"/>
      <c r="Q3" s="51"/>
      <c r="R3" s="51"/>
    </row>
    <row r="4" spans="1:24" ht="15.75" customHeight="1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76"/>
      <c r="O4" s="176"/>
      <c r="P4" s="176"/>
      <c r="Q4" s="176"/>
      <c r="R4" s="176"/>
      <c r="S4" s="3"/>
      <c r="T4" s="3"/>
      <c r="U4" s="3"/>
      <c r="V4" s="3"/>
      <c r="W4" s="3"/>
      <c r="X4" s="3"/>
    </row>
    <row r="5" spans="1:24" ht="19.5" customHeight="1" x14ac:dyDescent="0.3">
      <c r="A5" s="179" t="s">
        <v>42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5"/>
      <c r="T5" s="5"/>
      <c r="U5" s="5"/>
      <c r="V5" s="5"/>
      <c r="W5" s="5"/>
      <c r="X5" s="5"/>
    </row>
    <row r="6" spans="1:24" ht="17.399999999999999" x14ac:dyDescent="0.3">
      <c r="A6" s="175" t="s">
        <v>78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</row>
    <row r="7" spans="1:24" ht="15.6" x14ac:dyDescent="0.3">
      <c r="A7" s="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</row>
    <row r="8" spans="1:24" s="8" customFormat="1" ht="18.75" customHeight="1" x14ac:dyDescent="0.25">
      <c r="A8" s="177" t="s">
        <v>1</v>
      </c>
      <c r="B8" s="177"/>
      <c r="C8" s="177"/>
      <c r="D8" s="177"/>
      <c r="E8" s="177"/>
      <c r="F8" s="47"/>
      <c r="G8" s="221" t="s">
        <v>80</v>
      </c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</row>
    <row r="9" spans="1:24" s="8" customFormat="1" ht="18.75" customHeight="1" x14ac:dyDescent="0.25">
      <c r="A9" s="177"/>
      <c r="B9" s="177"/>
      <c r="C9" s="177"/>
      <c r="D9" s="177"/>
      <c r="E9" s="177"/>
      <c r="F9" s="47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</row>
    <row r="10" spans="1:24" s="8" customFormat="1" ht="48" customHeight="1" x14ac:dyDescent="0.25">
      <c r="A10" s="177"/>
      <c r="B10" s="177"/>
      <c r="C10" s="177"/>
      <c r="D10" s="177"/>
      <c r="E10" s="177"/>
      <c r="F10" s="47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</row>
    <row r="11" spans="1:24" s="8" customFormat="1" ht="18" x14ac:dyDescent="0.35">
      <c r="A11" s="29"/>
      <c r="B11" s="29"/>
      <c r="C11" s="29"/>
      <c r="D11" s="29"/>
      <c r="E11" s="17"/>
      <c r="G11" s="17"/>
      <c r="H11" s="30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4" s="8" customFormat="1" ht="18" x14ac:dyDescent="0.35">
      <c r="A12" s="177" t="s">
        <v>2</v>
      </c>
      <c r="B12" s="177"/>
      <c r="C12" s="177"/>
      <c r="D12" s="177"/>
      <c r="E12" s="17"/>
      <c r="G12" s="52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4" s="8" customFormat="1" ht="18" x14ac:dyDescent="0.35">
      <c r="A13" s="177"/>
      <c r="B13" s="177"/>
      <c r="C13" s="177"/>
      <c r="D13" s="177"/>
      <c r="E13" s="17"/>
      <c r="G13" s="30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4" s="8" customFormat="1" ht="18" x14ac:dyDescent="0.35">
      <c r="A14" s="29"/>
      <c r="B14" s="29"/>
      <c r="C14" s="29"/>
      <c r="D14" s="29"/>
      <c r="E14" s="17"/>
      <c r="G14" s="30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4" s="8" customFormat="1" ht="18" x14ac:dyDescent="0.35">
      <c r="A15" s="31" t="s">
        <v>3</v>
      </c>
      <c r="B15" s="29"/>
      <c r="C15" s="29"/>
      <c r="D15" s="29"/>
      <c r="E15" s="17"/>
      <c r="G15" s="52" t="s">
        <v>79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4" s="8" customFormat="1" ht="18" x14ac:dyDescent="0.35">
      <c r="A16" s="31"/>
      <c r="B16" s="29"/>
      <c r="C16" s="29"/>
      <c r="D16" s="29"/>
      <c r="E16" s="17"/>
      <c r="G16" s="30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ht="18.600000000000001" thickBot="1" x14ac:dyDescent="0.4">
      <c r="A17" s="207" t="s">
        <v>37</v>
      </c>
      <c r="B17" s="207"/>
      <c r="C17" s="207"/>
      <c r="D17" s="207"/>
      <c r="E17" s="207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1:18" ht="39.75" customHeight="1" thickBot="1" x14ac:dyDescent="0.3">
      <c r="A18" s="65" t="s">
        <v>4</v>
      </c>
      <c r="B18" s="208" t="s">
        <v>5</v>
      </c>
      <c r="C18" s="209"/>
      <c r="D18" s="210"/>
      <c r="E18" s="208" t="s">
        <v>6</v>
      </c>
      <c r="F18" s="209"/>
      <c r="G18" s="210"/>
      <c r="H18" s="208" t="s">
        <v>7</v>
      </c>
      <c r="I18" s="209"/>
      <c r="J18" s="209"/>
      <c r="K18" s="209"/>
      <c r="L18" s="209"/>
      <c r="M18" s="209"/>
      <c r="N18" s="209"/>
      <c r="O18" s="209"/>
      <c r="P18" s="209"/>
      <c r="Q18" s="209"/>
      <c r="R18" s="66" t="s">
        <v>8</v>
      </c>
    </row>
    <row r="19" spans="1:18" ht="12.75" customHeight="1" x14ac:dyDescent="0.35">
      <c r="A19" s="67"/>
      <c r="B19" s="141"/>
      <c r="C19" s="141"/>
      <c r="D19" s="142"/>
      <c r="E19" s="69"/>
      <c r="F19" s="70"/>
      <c r="G19" s="71"/>
      <c r="H19" s="68"/>
      <c r="I19" s="68"/>
      <c r="J19" s="72"/>
      <c r="K19" s="72"/>
      <c r="L19" s="72"/>
      <c r="M19" s="72"/>
      <c r="N19" s="72"/>
      <c r="O19" s="72"/>
      <c r="P19" s="72"/>
      <c r="Q19" s="72"/>
      <c r="R19" s="73"/>
    </row>
    <row r="20" spans="1:18" ht="67.5" customHeight="1" x14ac:dyDescent="0.35">
      <c r="A20" s="44">
        <v>1</v>
      </c>
      <c r="B20" s="211" t="s">
        <v>81</v>
      </c>
      <c r="C20" s="212"/>
      <c r="D20" s="213"/>
      <c r="E20" s="196" t="s">
        <v>22</v>
      </c>
      <c r="F20" s="197"/>
      <c r="G20" s="198"/>
      <c r="H20" s="87">
        <f>C26</f>
        <v>1025000</v>
      </c>
      <c r="I20" s="35" t="s">
        <v>9</v>
      </c>
      <c r="J20" s="54">
        <v>1</v>
      </c>
      <c r="K20" s="35" t="s">
        <v>9</v>
      </c>
      <c r="L20" s="63">
        <v>1</v>
      </c>
      <c r="M20" s="35" t="s">
        <v>9</v>
      </c>
      <c r="N20" s="63">
        <v>1</v>
      </c>
      <c r="O20" s="35"/>
      <c r="P20" s="35"/>
      <c r="Q20" s="33"/>
      <c r="R20" s="45">
        <f>H20*J20*L20*N20</f>
        <v>1025000</v>
      </c>
    </row>
    <row r="21" spans="1:18" ht="18" x14ac:dyDescent="0.25">
      <c r="A21" s="44"/>
      <c r="B21" s="133" t="s">
        <v>76</v>
      </c>
      <c r="C21" s="136"/>
      <c r="D21" s="137"/>
      <c r="E21" s="38" t="s">
        <v>11</v>
      </c>
      <c r="F21" s="38"/>
      <c r="G21" s="39"/>
      <c r="H21" s="36"/>
      <c r="I21" s="35"/>
      <c r="J21" s="63"/>
      <c r="K21" s="35"/>
      <c r="L21" s="63"/>
      <c r="M21" s="37"/>
      <c r="N21" s="37"/>
      <c r="O21" s="37"/>
      <c r="P21" s="37"/>
      <c r="Q21" s="37"/>
      <c r="R21" s="45"/>
    </row>
    <row r="22" spans="1:18" ht="18" x14ac:dyDescent="0.35">
      <c r="A22" s="44"/>
      <c r="B22" s="187" t="s">
        <v>10</v>
      </c>
      <c r="C22" s="188"/>
      <c r="D22" s="189"/>
      <c r="E22" s="19" t="s">
        <v>12</v>
      </c>
      <c r="F22" s="88">
        <v>1.2</v>
      </c>
      <c r="G22" s="98" t="s">
        <v>21</v>
      </c>
      <c r="H22" s="36"/>
      <c r="I22" s="37"/>
      <c r="J22" s="37"/>
      <c r="K22" s="37"/>
      <c r="L22" s="37"/>
      <c r="M22" s="37"/>
      <c r="N22" s="37"/>
      <c r="O22" s="37"/>
      <c r="P22" s="37"/>
      <c r="Q22" s="37"/>
      <c r="R22" s="45"/>
    </row>
    <row r="23" spans="1:18" ht="18" x14ac:dyDescent="0.25">
      <c r="A23" s="44"/>
      <c r="B23" s="187" t="s">
        <v>18</v>
      </c>
      <c r="C23" s="188"/>
      <c r="D23" s="189"/>
      <c r="E23" s="19"/>
      <c r="F23" s="89"/>
      <c r="G23" s="99"/>
      <c r="H23" s="36"/>
      <c r="I23" s="37"/>
      <c r="J23" s="37"/>
      <c r="K23" s="37"/>
      <c r="L23" s="37"/>
      <c r="M23" s="37"/>
      <c r="N23" s="37"/>
      <c r="O23" s="37"/>
      <c r="P23" s="37"/>
      <c r="Q23" s="37"/>
      <c r="R23" s="45"/>
    </row>
    <row r="24" spans="1:18" ht="54" x14ac:dyDescent="0.25">
      <c r="A24" s="44"/>
      <c r="B24" s="143" t="s">
        <v>13</v>
      </c>
      <c r="C24" s="153">
        <v>227000</v>
      </c>
      <c r="D24" s="152" t="s">
        <v>23</v>
      </c>
      <c r="E24" s="19" t="s">
        <v>12</v>
      </c>
      <c r="F24" s="89">
        <v>1</v>
      </c>
      <c r="G24" s="99" t="s">
        <v>32</v>
      </c>
      <c r="H24" s="41"/>
      <c r="I24" s="42"/>
      <c r="J24" s="42"/>
      <c r="K24" s="42"/>
      <c r="L24" s="42"/>
      <c r="M24" s="42"/>
      <c r="N24" s="42"/>
      <c r="O24" s="42"/>
      <c r="P24" s="42"/>
      <c r="Q24" s="42"/>
      <c r="R24" s="45"/>
    </row>
    <row r="25" spans="1:18" ht="36" x14ac:dyDescent="0.25">
      <c r="A25" s="44"/>
      <c r="B25" s="143" t="s">
        <v>14</v>
      </c>
      <c r="C25" s="144" t="s">
        <v>77</v>
      </c>
      <c r="D25" s="152" t="s">
        <v>19</v>
      </c>
      <c r="E25" s="19" t="s">
        <v>12</v>
      </c>
      <c r="F25" s="89">
        <v>1</v>
      </c>
      <c r="G25" s="99" t="s">
        <v>34</v>
      </c>
      <c r="H25" s="41"/>
      <c r="I25" s="42"/>
      <c r="J25" s="42"/>
      <c r="K25" s="42"/>
      <c r="L25" s="42"/>
      <c r="M25" s="42"/>
      <c r="N25" s="42"/>
      <c r="O25" s="42"/>
      <c r="P25" s="42"/>
      <c r="Q25" s="42"/>
      <c r="R25" s="45"/>
    </row>
    <row r="26" spans="1:18" ht="18" x14ac:dyDescent="0.3">
      <c r="A26" s="44"/>
      <c r="B26" s="133" t="s">
        <v>25</v>
      </c>
      <c r="C26" s="134">
        <v>1025000</v>
      </c>
      <c r="D26" s="135"/>
      <c r="E26" s="19"/>
      <c r="F26" s="89"/>
      <c r="G26" s="18"/>
      <c r="H26" s="36"/>
      <c r="I26" s="37"/>
      <c r="J26" s="37"/>
      <c r="K26" s="37"/>
      <c r="L26" s="37"/>
      <c r="M26" s="37"/>
      <c r="N26" s="37"/>
      <c r="O26" s="37"/>
      <c r="P26" s="37"/>
      <c r="Q26" s="37"/>
      <c r="R26" s="45"/>
    </row>
    <row r="27" spans="1:18" ht="18" x14ac:dyDescent="0.35">
      <c r="A27" s="90"/>
      <c r="B27" s="214"/>
      <c r="C27" s="215"/>
      <c r="D27" s="216"/>
      <c r="E27" s="91"/>
      <c r="F27" s="91"/>
      <c r="G27" s="92"/>
      <c r="H27" s="93"/>
      <c r="I27" s="94"/>
      <c r="J27" s="94"/>
      <c r="K27" s="94"/>
      <c r="L27" s="95"/>
      <c r="M27" s="94"/>
      <c r="N27" s="94"/>
      <c r="O27" s="94"/>
      <c r="P27" s="94"/>
      <c r="Q27" s="96"/>
      <c r="R27" s="97"/>
    </row>
    <row r="28" spans="1:18" ht="114.75" customHeight="1" x14ac:dyDescent="0.35">
      <c r="A28" s="44">
        <v>2</v>
      </c>
      <c r="B28" s="217" t="s">
        <v>83</v>
      </c>
      <c r="C28" s="218"/>
      <c r="D28" s="219"/>
      <c r="E28" s="196" t="s">
        <v>26</v>
      </c>
      <c r="F28" s="197"/>
      <c r="G28" s="198"/>
      <c r="H28" s="87">
        <f>C34</f>
        <v>24720</v>
      </c>
      <c r="I28" s="35" t="s">
        <v>9</v>
      </c>
      <c r="J28" s="35">
        <v>1</v>
      </c>
      <c r="K28" s="35"/>
      <c r="L28" s="63"/>
      <c r="M28" s="35"/>
      <c r="N28" s="63"/>
      <c r="O28" s="35"/>
      <c r="P28" s="35"/>
      <c r="Q28" s="33"/>
      <c r="R28" s="45">
        <f>H28*J28</f>
        <v>24720</v>
      </c>
    </row>
    <row r="29" spans="1:18" ht="18" x14ac:dyDescent="0.25">
      <c r="A29" s="44"/>
      <c r="B29" s="133">
        <v>14</v>
      </c>
      <c r="C29" s="136"/>
      <c r="D29" s="137"/>
      <c r="E29" s="86"/>
      <c r="F29" s="84"/>
      <c r="G29" s="85"/>
      <c r="H29" s="36"/>
      <c r="I29" s="37"/>
      <c r="J29" s="37"/>
      <c r="K29" s="37"/>
      <c r="L29" s="37"/>
      <c r="M29" s="37"/>
      <c r="N29" s="37"/>
      <c r="O29" s="37"/>
      <c r="P29" s="37"/>
      <c r="Q29" s="37"/>
      <c r="R29" s="45"/>
    </row>
    <row r="30" spans="1:18" ht="18" x14ac:dyDescent="0.35">
      <c r="A30" s="44"/>
      <c r="B30" s="187" t="s">
        <v>10</v>
      </c>
      <c r="C30" s="188"/>
      <c r="D30" s="189"/>
      <c r="E30" s="19" t="s">
        <v>12</v>
      </c>
      <c r="F30" s="146">
        <v>1</v>
      </c>
      <c r="G30" s="17"/>
      <c r="H30" s="36"/>
      <c r="I30" s="37"/>
      <c r="J30" s="37"/>
      <c r="K30" s="37"/>
      <c r="L30" s="37"/>
      <c r="M30" s="37"/>
      <c r="N30" s="37"/>
      <c r="O30" s="37"/>
      <c r="P30" s="37"/>
      <c r="Q30" s="37"/>
      <c r="R30" s="45"/>
    </row>
    <row r="31" spans="1:18" ht="18" x14ac:dyDescent="0.25">
      <c r="A31" s="44"/>
      <c r="B31" s="187" t="s">
        <v>18</v>
      </c>
      <c r="C31" s="188"/>
      <c r="D31" s="189"/>
      <c r="E31" s="40"/>
      <c r="F31" s="40"/>
      <c r="G31" s="18"/>
      <c r="H31" s="36"/>
      <c r="I31" s="37"/>
      <c r="J31" s="37"/>
      <c r="K31" s="37"/>
      <c r="L31" s="37"/>
      <c r="M31" s="37"/>
      <c r="N31" s="37"/>
      <c r="O31" s="37"/>
      <c r="P31" s="37"/>
      <c r="Q31" s="37"/>
      <c r="R31" s="45"/>
    </row>
    <row r="32" spans="1:18" ht="18" x14ac:dyDescent="0.25">
      <c r="A32" s="44"/>
      <c r="B32" s="150" t="s">
        <v>13</v>
      </c>
      <c r="C32" s="130">
        <v>24720</v>
      </c>
      <c r="D32" s="152" t="s">
        <v>29</v>
      </c>
      <c r="E32" s="40"/>
      <c r="F32" s="40"/>
      <c r="G32" s="18"/>
      <c r="H32" s="41"/>
      <c r="I32" s="42"/>
      <c r="J32" s="42"/>
      <c r="K32" s="42"/>
      <c r="L32" s="42"/>
      <c r="M32" s="42"/>
      <c r="N32" s="42"/>
      <c r="O32" s="42"/>
      <c r="P32" s="42"/>
      <c r="Q32" s="42"/>
      <c r="R32" s="45"/>
    </row>
    <row r="33" spans="1:24" ht="18" x14ac:dyDescent="0.25">
      <c r="A33" s="44"/>
      <c r="B33" s="150" t="s">
        <v>14</v>
      </c>
      <c r="C33" s="151">
        <v>0</v>
      </c>
      <c r="D33" s="152" t="s">
        <v>19</v>
      </c>
      <c r="E33" s="40"/>
      <c r="F33" s="40"/>
      <c r="G33" s="18"/>
      <c r="H33" s="41"/>
      <c r="I33" s="42"/>
      <c r="J33" s="42"/>
      <c r="K33" s="42"/>
      <c r="L33" s="42"/>
      <c r="M33" s="42"/>
      <c r="N33" s="42"/>
      <c r="O33" s="42"/>
      <c r="P33" s="42"/>
      <c r="Q33" s="42"/>
      <c r="R33" s="45"/>
    </row>
    <row r="34" spans="1:24" ht="18" x14ac:dyDescent="0.3">
      <c r="A34" s="44"/>
      <c r="B34" s="133" t="s">
        <v>25</v>
      </c>
      <c r="C34" s="134">
        <f>(C32+C33*(C29))</f>
        <v>24720</v>
      </c>
      <c r="D34" s="135"/>
      <c r="E34" s="40"/>
      <c r="F34" s="40"/>
      <c r="G34" s="18"/>
      <c r="H34" s="36"/>
      <c r="I34" s="37"/>
      <c r="J34" s="37"/>
      <c r="K34" s="37"/>
      <c r="L34" s="37"/>
      <c r="M34" s="37"/>
      <c r="N34" s="37"/>
      <c r="O34" s="37"/>
      <c r="P34" s="37"/>
      <c r="Q34" s="37"/>
      <c r="R34" s="45"/>
    </row>
    <row r="35" spans="1:24" ht="18" x14ac:dyDescent="0.3">
      <c r="A35" s="90"/>
      <c r="B35" s="138"/>
      <c r="C35" s="139"/>
      <c r="D35" s="140"/>
      <c r="E35" s="91"/>
      <c r="F35" s="91"/>
      <c r="G35" s="92"/>
      <c r="H35" s="106"/>
      <c r="I35" s="107"/>
      <c r="J35" s="107"/>
      <c r="K35" s="107"/>
      <c r="L35" s="107"/>
      <c r="M35" s="107"/>
      <c r="N35" s="107"/>
      <c r="O35" s="107"/>
      <c r="P35" s="107"/>
      <c r="Q35" s="107"/>
      <c r="R35" s="97"/>
    </row>
    <row r="36" spans="1:24" ht="63" customHeight="1" x14ac:dyDescent="0.25">
      <c r="A36" s="108">
        <v>3</v>
      </c>
      <c r="B36" s="190" t="s">
        <v>82</v>
      </c>
      <c r="C36" s="191"/>
      <c r="D36" s="192"/>
      <c r="E36" s="109" t="s">
        <v>12</v>
      </c>
      <c r="F36" s="145">
        <v>1</v>
      </c>
      <c r="G36" s="110"/>
      <c r="H36" s="111">
        <f>C41</f>
        <v>61620</v>
      </c>
      <c r="I36" s="112" t="s">
        <v>9</v>
      </c>
      <c r="J36" s="112">
        <v>1</v>
      </c>
      <c r="K36" s="113"/>
      <c r="L36" s="114"/>
      <c r="M36" s="113"/>
      <c r="N36" s="115"/>
      <c r="O36" s="112"/>
      <c r="P36" s="115"/>
      <c r="Q36" s="116"/>
      <c r="R36" s="117">
        <f>H36*J36</f>
        <v>61620</v>
      </c>
    </row>
    <row r="37" spans="1:24" ht="18" x14ac:dyDescent="0.25">
      <c r="A37" s="44"/>
      <c r="B37" s="187" t="s">
        <v>10</v>
      </c>
      <c r="C37" s="188"/>
      <c r="D37" s="189"/>
      <c r="E37" s="40"/>
      <c r="F37" s="40"/>
      <c r="G37" s="80"/>
      <c r="H37" s="36"/>
      <c r="I37" s="37"/>
      <c r="J37" s="37"/>
      <c r="K37" s="37"/>
      <c r="L37" s="37"/>
      <c r="M37" s="37"/>
      <c r="N37" s="37"/>
      <c r="O37" s="37"/>
      <c r="P37" s="37"/>
      <c r="Q37" s="37"/>
      <c r="R37" s="78"/>
    </row>
    <row r="38" spans="1:24" ht="18" x14ac:dyDescent="0.25">
      <c r="A38" s="44"/>
      <c r="B38" s="187" t="s">
        <v>18</v>
      </c>
      <c r="C38" s="188"/>
      <c r="D38" s="189"/>
      <c r="E38" s="38"/>
      <c r="F38" s="38"/>
      <c r="G38" s="39"/>
      <c r="H38" s="36"/>
      <c r="I38" s="37"/>
      <c r="J38" s="37"/>
      <c r="K38" s="37"/>
      <c r="L38" s="37"/>
      <c r="M38" s="37"/>
      <c r="N38" s="37"/>
      <c r="O38" s="37"/>
      <c r="P38" s="37"/>
      <c r="Q38" s="37"/>
      <c r="R38" s="78"/>
    </row>
    <row r="39" spans="1:24" ht="18" x14ac:dyDescent="0.25">
      <c r="A39" s="44"/>
      <c r="B39" s="143" t="s">
        <v>13</v>
      </c>
      <c r="C39" s="130">
        <v>61620</v>
      </c>
      <c r="D39" s="152" t="s">
        <v>28</v>
      </c>
      <c r="E39" s="19"/>
      <c r="F39" s="19"/>
      <c r="G39" s="79"/>
      <c r="H39" s="36"/>
      <c r="I39" s="37"/>
      <c r="J39" s="37"/>
      <c r="K39" s="37"/>
      <c r="L39" s="37"/>
      <c r="M39" s="37"/>
      <c r="N39" s="37"/>
      <c r="O39" s="37"/>
      <c r="P39" s="37"/>
      <c r="Q39" s="37"/>
      <c r="R39" s="78"/>
    </row>
    <row r="40" spans="1:24" ht="18" x14ac:dyDescent="0.25">
      <c r="A40" s="44"/>
      <c r="B40" s="143" t="s">
        <v>14</v>
      </c>
      <c r="C40" s="151">
        <v>0</v>
      </c>
      <c r="D40" s="152">
        <v>0</v>
      </c>
      <c r="H40" s="41"/>
      <c r="I40" s="42"/>
      <c r="J40" s="42"/>
      <c r="K40" s="42"/>
      <c r="L40" s="42"/>
      <c r="M40" s="42"/>
      <c r="N40" s="42"/>
      <c r="O40" s="42"/>
      <c r="P40" s="42"/>
      <c r="Q40" s="42"/>
      <c r="R40" s="78"/>
    </row>
    <row r="41" spans="1:24" ht="18" x14ac:dyDescent="0.3">
      <c r="A41" s="44"/>
      <c r="B41" s="147" t="s">
        <v>25</v>
      </c>
      <c r="C41" s="134">
        <f>(C39+C40)</f>
        <v>61620</v>
      </c>
      <c r="D41" s="135"/>
      <c r="H41" s="36"/>
      <c r="I41" s="37"/>
      <c r="J41" s="37"/>
      <c r="K41" s="37"/>
      <c r="L41" s="37"/>
      <c r="M41" s="37"/>
      <c r="N41" s="37"/>
      <c r="O41" s="37"/>
      <c r="P41" s="37"/>
      <c r="Q41" s="37"/>
      <c r="R41" s="78"/>
    </row>
    <row r="42" spans="1:24" ht="28.5" customHeight="1" x14ac:dyDescent="0.25">
      <c r="A42" s="90"/>
      <c r="B42" s="193" t="s">
        <v>38</v>
      </c>
      <c r="C42" s="194"/>
      <c r="D42" s="195"/>
      <c r="E42" s="91"/>
      <c r="F42" s="91"/>
      <c r="G42" s="118"/>
      <c r="H42" s="119"/>
      <c r="I42" s="94"/>
      <c r="J42" s="120"/>
      <c r="K42" s="94"/>
      <c r="L42" s="94"/>
      <c r="M42" s="121"/>
      <c r="N42" s="122"/>
      <c r="O42" s="123"/>
      <c r="P42" s="123"/>
      <c r="Q42" s="123"/>
      <c r="R42" s="97">
        <f>SUM(R20:R41)</f>
        <v>1111340</v>
      </c>
      <c r="S42" s="9"/>
      <c r="T42" s="10"/>
      <c r="U42" s="10"/>
      <c r="V42" s="10"/>
      <c r="W42" s="10"/>
      <c r="X42" s="10"/>
    </row>
    <row r="43" spans="1:24" ht="30.75" customHeight="1" x14ac:dyDescent="0.25">
      <c r="A43" s="44"/>
      <c r="B43" s="196" t="s">
        <v>36</v>
      </c>
      <c r="C43" s="197"/>
      <c r="D43" s="198"/>
      <c r="E43" s="40" t="s">
        <v>12</v>
      </c>
      <c r="F43" s="40">
        <v>3.83</v>
      </c>
      <c r="G43" s="105" t="s">
        <v>35</v>
      </c>
      <c r="H43" s="41"/>
      <c r="I43" s="76"/>
      <c r="J43" s="76"/>
      <c r="K43" s="76"/>
      <c r="L43" s="81"/>
      <c r="M43" s="76"/>
      <c r="N43" s="76"/>
      <c r="O43" s="76"/>
      <c r="P43" s="76"/>
      <c r="Q43" s="77"/>
      <c r="R43" s="78">
        <f>R42*3.83</f>
        <v>4256432.2</v>
      </c>
    </row>
    <row r="44" spans="1:24" ht="28.5" customHeight="1" x14ac:dyDescent="0.25">
      <c r="A44" s="44"/>
      <c r="B44" s="199" t="s">
        <v>30</v>
      </c>
      <c r="C44" s="200"/>
      <c r="D44" s="201"/>
      <c r="E44" s="40"/>
      <c r="F44" s="40"/>
      <c r="G44" s="104"/>
      <c r="H44" s="100"/>
      <c r="I44" s="35"/>
      <c r="J44" s="63"/>
      <c r="K44" s="35"/>
      <c r="L44" s="35"/>
      <c r="M44" s="101"/>
      <c r="N44" s="102"/>
      <c r="O44" s="103"/>
      <c r="P44" s="103"/>
      <c r="Q44" s="103"/>
      <c r="R44" s="45">
        <f>R43*0.18</f>
        <v>766157.8</v>
      </c>
      <c r="S44" s="9"/>
      <c r="T44" s="10"/>
      <c r="U44" s="10"/>
      <c r="V44" s="10"/>
      <c r="W44" s="10"/>
      <c r="X44" s="10"/>
    </row>
    <row r="45" spans="1:24" ht="19.5" customHeight="1" x14ac:dyDescent="0.25">
      <c r="A45" s="44"/>
      <c r="B45" s="199" t="s">
        <v>38</v>
      </c>
      <c r="C45" s="200"/>
      <c r="D45" s="201"/>
      <c r="E45" s="40"/>
      <c r="F45" s="40"/>
      <c r="G45" s="104"/>
      <c r="H45" s="100"/>
      <c r="I45" s="35"/>
      <c r="J45" s="63"/>
      <c r="K45" s="35"/>
      <c r="L45" s="35"/>
      <c r="M45" s="101"/>
      <c r="N45" s="102"/>
      <c r="O45" s="103"/>
      <c r="P45" s="103"/>
      <c r="Q45" s="103"/>
      <c r="R45" s="45">
        <f>R43+R44</f>
        <v>5022590</v>
      </c>
      <c r="S45" s="9"/>
      <c r="T45" s="10"/>
      <c r="U45" s="10"/>
      <c r="V45" s="10"/>
      <c r="W45" s="10"/>
      <c r="X45" s="10"/>
    </row>
    <row r="46" spans="1:24" ht="30.75" customHeight="1" thickBot="1" x14ac:dyDescent="0.3">
      <c r="A46" s="46"/>
      <c r="B46" s="202" t="s">
        <v>33</v>
      </c>
      <c r="C46" s="203"/>
      <c r="D46" s="204"/>
      <c r="E46" s="74"/>
      <c r="F46" s="74"/>
      <c r="G46" s="82"/>
      <c r="H46" s="64"/>
      <c r="I46" s="75"/>
      <c r="J46" s="83"/>
      <c r="K46" s="75"/>
      <c r="L46" s="75"/>
      <c r="M46" s="55"/>
      <c r="N46" s="56"/>
      <c r="O46" s="48"/>
      <c r="P46" s="48"/>
      <c r="Q46" s="48"/>
      <c r="R46" s="53">
        <f>R45*0.8</f>
        <v>4018072</v>
      </c>
      <c r="S46" s="10"/>
      <c r="T46" s="10"/>
      <c r="U46" s="10"/>
      <c r="V46" s="10"/>
      <c r="W46" s="10"/>
      <c r="X46" s="10"/>
    </row>
    <row r="47" spans="1:24" s="125" customFormat="1" ht="15.6" x14ac:dyDescent="0.3">
      <c r="A47" s="205" t="s">
        <v>15</v>
      </c>
      <c r="B47" s="205"/>
      <c r="C47" s="205"/>
      <c r="D47" s="124"/>
      <c r="E47" s="206" t="s">
        <v>16</v>
      </c>
      <c r="F47" s="206"/>
      <c r="H47" s="126"/>
      <c r="I47" s="6"/>
      <c r="J47" s="11"/>
      <c r="O47" s="12"/>
      <c r="P47" s="7"/>
      <c r="Q47" s="127"/>
      <c r="R47" s="128">
        <f>R46</f>
        <v>4018072</v>
      </c>
      <c r="S47" s="127"/>
      <c r="T47" s="127"/>
      <c r="U47" s="127"/>
      <c r="V47" s="127"/>
    </row>
    <row r="48" spans="1:24" s="17" customFormat="1" ht="18" x14ac:dyDescent="0.35">
      <c r="A48" s="186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</row>
    <row r="49" spans="1:24" s="33" customFormat="1" ht="18" x14ac:dyDescent="0.35">
      <c r="A49" s="182"/>
      <c r="B49" s="182"/>
      <c r="C49" s="182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57"/>
      <c r="Q49" s="58"/>
      <c r="R49" s="58"/>
      <c r="S49" s="58"/>
      <c r="T49" s="58"/>
      <c r="U49" s="58"/>
      <c r="V49" s="58"/>
    </row>
    <row r="50" spans="1:24" s="33" customFormat="1" ht="18" x14ac:dyDescent="0.35">
      <c r="A50" s="59"/>
      <c r="B50" s="184"/>
      <c r="C50" s="184"/>
      <c r="D50" s="184"/>
      <c r="E50" s="184"/>
      <c r="F50" s="184"/>
      <c r="G50" s="60"/>
      <c r="H50" s="61"/>
      <c r="I50" s="61"/>
      <c r="J50" s="61"/>
      <c r="K50" s="184"/>
      <c r="L50" s="184"/>
      <c r="M50" s="184"/>
      <c r="N50" s="184"/>
      <c r="O50" s="184"/>
      <c r="P50" s="184"/>
      <c r="Q50" s="58"/>
      <c r="R50" s="58"/>
      <c r="S50" s="58"/>
      <c r="T50" s="62"/>
      <c r="U50" s="58"/>
      <c r="V50" s="58"/>
    </row>
    <row r="51" spans="1:24" ht="15.6" x14ac:dyDescent="0.3">
      <c r="A51" s="25"/>
      <c r="B51" s="185"/>
      <c r="C51" s="185"/>
      <c r="D51" s="185"/>
      <c r="E51" s="185"/>
      <c r="F51" s="185"/>
      <c r="G51" s="22"/>
      <c r="H51" s="26"/>
      <c r="I51" s="26"/>
      <c r="J51" s="22"/>
      <c r="K51" s="185"/>
      <c r="L51" s="185"/>
      <c r="M51" s="185"/>
      <c r="N51" s="185"/>
      <c r="O51" s="185"/>
      <c r="P51" s="185"/>
      <c r="Q51" s="185"/>
      <c r="R51" s="185"/>
      <c r="S51" s="10"/>
      <c r="T51" s="10"/>
      <c r="U51" s="10"/>
      <c r="V51" s="10"/>
      <c r="W51" s="10"/>
      <c r="X51" s="10"/>
    </row>
    <row r="52" spans="1:24" ht="15.6" x14ac:dyDescent="0.3">
      <c r="A52" s="25"/>
      <c r="B52" s="185"/>
      <c r="C52" s="185"/>
      <c r="D52" s="185"/>
      <c r="E52" s="185"/>
      <c r="F52" s="185"/>
      <c r="G52" s="22"/>
      <c r="H52" s="26"/>
      <c r="I52" s="26"/>
      <c r="J52" s="26"/>
      <c r="K52" s="185"/>
      <c r="L52" s="185"/>
      <c r="M52" s="185"/>
      <c r="N52" s="185"/>
      <c r="O52" s="185"/>
      <c r="P52" s="185"/>
      <c r="Q52" s="185"/>
      <c r="R52" s="185"/>
      <c r="S52" s="10"/>
      <c r="T52" s="10"/>
      <c r="U52" s="10"/>
      <c r="V52" s="14"/>
      <c r="W52" s="10"/>
      <c r="X52" s="10"/>
    </row>
    <row r="53" spans="1:24" ht="15.6" x14ac:dyDescent="0.3">
      <c r="A53" s="25"/>
      <c r="B53" s="27"/>
      <c r="C53" s="22"/>
      <c r="D53" s="22"/>
      <c r="E53" s="22"/>
      <c r="F53" s="22"/>
      <c r="G53" s="22"/>
      <c r="H53" s="26"/>
      <c r="I53" s="26"/>
      <c r="J53" s="148"/>
      <c r="K53" s="148"/>
      <c r="L53" s="148"/>
      <c r="M53" s="148"/>
      <c r="N53" s="148"/>
      <c r="O53" s="148"/>
      <c r="P53" s="148"/>
      <c r="Q53" s="148"/>
      <c r="R53" s="24"/>
      <c r="S53" s="10"/>
      <c r="T53" s="10"/>
      <c r="U53" s="10"/>
      <c r="V53" s="10"/>
      <c r="W53" s="10"/>
      <c r="X53" s="10"/>
    </row>
    <row r="54" spans="1:24" ht="15.6" x14ac:dyDescent="0.3">
      <c r="A54" s="25"/>
      <c r="B54" s="27"/>
      <c r="C54" s="22"/>
      <c r="D54" s="22"/>
      <c r="E54" s="22"/>
      <c r="F54" s="22"/>
      <c r="G54" s="22"/>
      <c r="H54" s="26"/>
      <c r="I54" s="26"/>
      <c r="J54" s="149"/>
      <c r="K54" s="149"/>
      <c r="L54" s="149"/>
      <c r="M54" s="149"/>
      <c r="N54" s="149"/>
      <c r="O54" s="149"/>
      <c r="P54" s="149"/>
      <c r="Q54" s="149"/>
      <c r="R54" s="28"/>
      <c r="S54" s="10"/>
      <c r="T54" s="10"/>
      <c r="U54" s="10"/>
      <c r="V54" s="10"/>
      <c r="W54" s="10"/>
      <c r="X54" s="10"/>
    </row>
    <row r="55" spans="1:24" ht="15.6" x14ac:dyDescent="0.3">
      <c r="A55" s="25"/>
      <c r="B55" s="26"/>
      <c r="C55" s="180"/>
      <c r="D55" s="180"/>
      <c r="E55" s="26"/>
      <c r="F55" s="26"/>
      <c r="G55" s="26"/>
      <c r="H55" s="26"/>
      <c r="I55" s="26"/>
      <c r="J55" s="180"/>
      <c r="K55" s="180"/>
      <c r="L55" s="180"/>
      <c r="M55" s="180"/>
      <c r="N55" s="180"/>
      <c r="O55" s="180"/>
      <c r="P55" s="180"/>
      <c r="Q55" s="180"/>
      <c r="R55" s="28"/>
      <c r="S55" s="10"/>
      <c r="T55" s="10"/>
      <c r="U55" s="10"/>
      <c r="V55" s="10"/>
      <c r="W55" s="10"/>
      <c r="X55" s="10"/>
    </row>
    <row r="56" spans="1:24" ht="15.6" x14ac:dyDescent="0.3">
      <c r="A56" s="25"/>
      <c r="B56" s="26"/>
      <c r="C56" s="26"/>
      <c r="D56" s="26"/>
      <c r="E56" s="26"/>
      <c r="F56" s="26"/>
      <c r="G56" s="26"/>
      <c r="H56" s="26"/>
      <c r="I56" s="26"/>
      <c r="J56" s="20"/>
      <c r="K56" s="149"/>
      <c r="L56" s="20"/>
      <c r="M56" s="181"/>
      <c r="N56" s="181"/>
      <c r="O56" s="148"/>
      <c r="P56" s="148"/>
      <c r="Q56" s="149"/>
      <c r="R56" s="28"/>
      <c r="S56" s="10"/>
      <c r="T56" s="10"/>
      <c r="U56" s="10"/>
      <c r="V56" s="10"/>
      <c r="W56" s="10"/>
      <c r="X56" s="10"/>
    </row>
    <row r="57" spans="1:24" x14ac:dyDescent="0.25">
      <c r="S57" s="10"/>
      <c r="T57" s="10"/>
      <c r="U57" s="10"/>
      <c r="V57" s="10"/>
      <c r="W57" s="10"/>
      <c r="X57" s="10"/>
    </row>
    <row r="58" spans="1:24" x14ac:dyDescent="0.25">
      <c r="S58" s="10"/>
      <c r="T58" s="10"/>
      <c r="U58" s="10"/>
      <c r="V58" s="10"/>
      <c r="W58" s="10"/>
      <c r="X58" s="10"/>
    </row>
    <row r="59" spans="1:24" x14ac:dyDescent="0.25">
      <c r="S59" s="10"/>
      <c r="T59" s="10"/>
      <c r="U59" s="10"/>
      <c r="V59" s="10"/>
      <c r="W59" s="10"/>
      <c r="X59" s="10"/>
    </row>
    <row r="60" spans="1:24" x14ac:dyDescent="0.25">
      <c r="S60" s="10"/>
      <c r="T60" s="10"/>
      <c r="U60" s="10"/>
      <c r="V60" s="10"/>
      <c r="W60" s="10"/>
      <c r="X60" s="10"/>
    </row>
    <row r="61" spans="1:24" x14ac:dyDescent="0.25">
      <c r="S61" s="10"/>
      <c r="T61" s="10"/>
      <c r="U61" s="10"/>
      <c r="V61" s="10"/>
      <c r="W61" s="10"/>
      <c r="X61" s="10"/>
    </row>
    <row r="62" spans="1:24" x14ac:dyDescent="0.25">
      <c r="S62" s="10"/>
      <c r="T62" s="10"/>
      <c r="U62" s="10"/>
      <c r="V62" s="10"/>
      <c r="W62" s="10"/>
      <c r="X62" s="10"/>
    </row>
    <row r="63" spans="1:24" x14ac:dyDescent="0.25">
      <c r="S63" s="10"/>
      <c r="T63" s="10"/>
      <c r="U63" s="10"/>
      <c r="V63" s="10"/>
      <c r="W63" s="10"/>
      <c r="X63" s="10"/>
    </row>
    <row r="64" spans="1:24" ht="12" customHeight="1" x14ac:dyDescent="0.25">
      <c r="S64" s="10"/>
      <c r="T64" s="10"/>
      <c r="U64" s="10"/>
      <c r="V64" s="10"/>
      <c r="W64" s="10"/>
      <c r="X64" s="10"/>
    </row>
    <row r="65" spans="19:24" ht="12" customHeight="1" x14ac:dyDescent="0.25">
      <c r="S65" s="10"/>
      <c r="T65" s="10"/>
      <c r="U65" s="10"/>
      <c r="V65" s="10"/>
      <c r="W65" s="10"/>
      <c r="X65" s="10"/>
    </row>
    <row r="66" spans="19:24" ht="12" customHeight="1" x14ac:dyDescent="0.25">
      <c r="S66" s="10"/>
      <c r="T66" s="10"/>
      <c r="U66" s="10"/>
      <c r="V66" s="10"/>
      <c r="W66" s="10"/>
      <c r="X66" s="10"/>
    </row>
    <row r="67" spans="19:24" ht="12" customHeight="1" x14ac:dyDescent="0.25">
      <c r="S67" s="10"/>
      <c r="T67" s="10"/>
      <c r="U67" s="10"/>
      <c r="V67" s="10"/>
      <c r="W67" s="10"/>
      <c r="X67" s="10"/>
    </row>
    <row r="68" spans="19:24" x14ac:dyDescent="0.25">
      <c r="S68" s="10"/>
      <c r="T68" s="10"/>
      <c r="U68" s="10"/>
      <c r="V68" s="10"/>
      <c r="W68" s="10"/>
      <c r="X68" s="10"/>
    </row>
    <row r="69" spans="19:24" ht="12" customHeight="1" x14ac:dyDescent="0.25">
      <c r="S69" s="10"/>
      <c r="T69" s="10"/>
      <c r="U69" s="10"/>
      <c r="V69" s="10"/>
      <c r="W69" s="10"/>
      <c r="X69" s="10"/>
    </row>
    <row r="70" spans="19:24" ht="12" customHeight="1" x14ac:dyDescent="0.25">
      <c r="S70" s="10"/>
      <c r="T70" s="10"/>
      <c r="U70" s="10"/>
      <c r="V70" s="10"/>
      <c r="W70" s="10"/>
      <c r="X70" s="10"/>
    </row>
    <row r="71" spans="19:24" ht="12" customHeight="1" x14ac:dyDescent="0.25">
      <c r="S71" s="10"/>
      <c r="T71" s="10"/>
      <c r="U71" s="10"/>
      <c r="V71" s="10"/>
      <c r="W71" s="10"/>
      <c r="X71" s="10"/>
    </row>
    <row r="72" spans="19:24" ht="12" customHeight="1" x14ac:dyDescent="0.25">
      <c r="S72" s="10"/>
      <c r="T72" s="10"/>
      <c r="U72" s="10"/>
      <c r="V72" s="10"/>
      <c r="W72" s="10"/>
      <c r="X72" s="10"/>
    </row>
    <row r="73" spans="19:24" ht="12" customHeight="1" x14ac:dyDescent="0.25">
      <c r="S73" s="10"/>
      <c r="T73" s="10"/>
      <c r="U73" s="10"/>
      <c r="V73" s="10"/>
      <c r="W73" s="10"/>
      <c r="X73" s="10"/>
    </row>
    <row r="74" spans="19:24" ht="12" customHeight="1" x14ac:dyDescent="0.25">
      <c r="S74" s="10"/>
      <c r="T74" s="10"/>
      <c r="U74" s="10"/>
      <c r="V74" s="10"/>
      <c r="W74" s="10"/>
      <c r="X74" s="10"/>
    </row>
    <row r="75" spans="19:24" ht="12" customHeight="1" x14ac:dyDescent="0.25">
      <c r="S75" s="10"/>
      <c r="T75" s="10"/>
      <c r="U75" s="10"/>
      <c r="V75" s="10"/>
      <c r="W75" s="10"/>
      <c r="X75" s="10"/>
    </row>
    <row r="76" spans="19:24" ht="12" customHeight="1" x14ac:dyDescent="0.25">
      <c r="S76" s="10"/>
      <c r="T76" s="10"/>
      <c r="U76" s="10"/>
      <c r="V76" s="10"/>
      <c r="W76" s="10"/>
      <c r="X76" s="10"/>
    </row>
    <row r="77" spans="19:24" ht="12" customHeight="1" x14ac:dyDescent="0.25">
      <c r="S77" s="10"/>
      <c r="T77" s="10"/>
      <c r="U77" s="10"/>
      <c r="V77" s="10"/>
      <c r="W77" s="10"/>
      <c r="X77" s="10"/>
    </row>
    <row r="78" spans="19:24" ht="12" customHeight="1" x14ac:dyDescent="0.25">
      <c r="S78" s="10"/>
      <c r="T78" s="10"/>
      <c r="U78" s="10"/>
      <c r="V78" s="10"/>
      <c r="W78" s="10"/>
      <c r="X78" s="10"/>
    </row>
    <row r="79" spans="19:24" ht="12" customHeight="1" x14ac:dyDescent="0.25">
      <c r="S79" s="10"/>
      <c r="T79" s="10"/>
      <c r="U79" s="10"/>
      <c r="V79" s="10"/>
      <c r="W79" s="10"/>
      <c r="X79" s="10"/>
    </row>
    <row r="80" spans="19:24" x14ac:dyDescent="0.25">
      <c r="S80" s="10"/>
      <c r="T80" s="10"/>
      <c r="U80" s="10"/>
      <c r="V80" s="10"/>
      <c r="W80" s="10"/>
      <c r="X80" s="10"/>
    </row>
    <row r="81" spans="19:24" x14ac:dyDescent="0.25">
      <c r="S81" s="10"/>
      <c r="T81" s="10"/>
      <c r="U81" s="10"/>
      <c r="V81" s="10"/>
      <c r="W81" s="10"/>
      <c r="X81" s="10"/>
    </row>
    <row r="82" spans="19:24" x14ac:dyDescent="0.25">
      <c r="S82" s="10"/>
      <c r="T82" s="10"/>
      <c r="U82" s="10"/>
      <c r="V82" s="10"/>
      <c r="W82" s="10"/>
      <c r="X82" s="10"/>
    </row>
    <row r="83" spans="19:24" x14ac:dyDescent="0.25">
      <c r="S83" s="10"/>
      <c r="T83" s="10"/>
      <c r="U83" s="10"/>
      <c r="V83" s="10"/>
      <c r="W83" s="10"/>
      <c r="X83" s="10"/>
    </row>
    <row r="84" spans="19:24" x14ac:dyDescent="0.25">
      <c r="S84" s="10"/>
      <c r="T84" s="10"/>
      <c r="U84" s="10"/>
      <c r="V84" s="10"/>
      <c r="W84" s="10"/>
      <c r="X84" s="10"/>
    </row>
    <row r="85" spans="19:24" x14ac:dyDescent="0.25">
      <c r="S85" s="10"/>
      <c r="T85" s="10"/>
      <c r="U85" s="10"/>
      <c r="V85" s="10"/>
      <c r="W85" s="10"/>
      <c r="X85" s="10"/>
    </row>
    <row r="86" spans="19:24" x14ac:dyDescent="0.25">
      <c r="S86" s="10"/>
      <c r="T86" s="10"/>
      <c r="U86" s="10"/>
      <c r="V86" s="10"/>
      <c r="W86" s="10"/>
      <c r="X86" s="10"/>
    </row>
    <row r="87" spans="19:24" x14ac:dyDescent="0.25">
      <c r="S87" s="10"/>
      <c r="T87" s="10"/>
      <c r="U87" s="10"/>
      <c r="V87" s="10"/>
      <c r="W87" s="10"/>
      <c r="X87" s="10"/>
    </row>
    <row r="88" spans="19:24" x14ac:dyDescent="0.25">
      <c r="S88" s="10"/>
      <c r="T88" s="10"/>
      <c r="U88" s="10"/>
      <c r="V88" s="10"/>
      <c r="W88" s="10"/>
      <c r="X88" s="10"/>
    </row>
    <row r="89" spans="19:24" x14ac:dyDescent="0.25">
      <c r="S89" s="10"/>
      <c r="T89" s="10"/>
      <c r="U89" s="10"/>
      <c r="V89" s="10"/>
      <c r="W89" s="10"/>
      <c r="X89" s="10"/>
    </row>
    <row r="90" spans="19:24" x14ac:dyDescent="0.25">
      <c r="S90" s="10"/>
      <c r="T90" s="10"/>
      <c r="U90" s="10"/>
      <c r="V90" s="10"/>
      <c r="W90" s="10"/>
      <c r="X90" s="10"/>
    </row>
    <row r="91" spans="19:24" x14ac:dyDescent="0.25">
      <c r="S91" s="10"/>
      <c r="T91" s="10"/>
      <c r="U91" s="10"/>
      <c r="V91" s="10"/>
      <c r="W91" s="10"/>
      <c r="X91" s="10"/>
    </row>
    <row r="92" spans="19:24" x14ac:dyDescent="0.25">
      <c r="S92" s="10"/>
      <c r="T92" s="10"/>
      <c r="U92" s="10"/>
      <c r="V92" s="10"/>
      <c r="W92" s="10"/>
      <c r="X92" s="10"/>
    </row>
    <row r="93" spans="19:24" x14ac:dyDescent="0.25">
      <c r="S93" s="10"/>
      <c r="T93" s="10"/>
      <c r="U93" s="10"/>
      <c r="V93" s="10"/>
      <c r="W93" s="10"/>
      <c r="X93" s="10"/>
    </row>
    <row r="94" spans="19:24" x14ac:dyDescent="0.25">
      <c r="S94" s="10"/>
      <c r="T94" s="10"/>
      <c r="U94" s="10"/>
      <c r="V94" s="10"/>
      <c r="W94" s="10"/>
      <c r="X94" s="10"/>
    </row>
    <row r="95" spans="19:24" x14ac:dyDescent="0.25">
      <c r="S95" s="10"/>
      <c r="T95" s="10"/>
      <c r="U95" s="10"/>
      <c r="V95" s="10"/>
      <c r="W95" s="10"/>
      <c r="X95" s="10"/>
    </row>
    <row r="96" spans="19:24" x14ac:dyDescent="0.25">
      <c r="S96" s="10"/>
      <c r="T96" s="10"/>
      <c r="U96" s="10"/>
      <c r="V96" s="10"/>
      <c r="W96" s="10"/>
      <c r="X96" s="10"/>
    </row>
    <row r="97" spans="19:24" x14ac:dyDescent="0.25">
      <c r="S97" s="10"/>
      <c r="T97" s="10"/>
      <c r="U97" s="10"/>
      <c r="V97" s="10"/>
      <c r="W97" s="10"/>
      <c r="X97" s="10"/>
    </row>
    <row r="98" spans="19:24" x14ac:dyDescent="0.25">
      <c r="S98" s="10"/>
      <c r="T98" s="10"/>
      <c r="U98" s="10"/>
      <c r="V98" s="10"/>
      <c r="W98" s="10"/>
      <c r="X98" s="10"/>
    </row>
    <row r="99" spans="19:24" x14ac:dyDescent="0.25">
      <c r="S99" s="10"/>
      <c r="T99" s="10"/>
      <c r="U99" s="10"/>
      <c r="V99" s="10"/>
      <c r="W99" s="10"/>
      <c r="X99" s="10"/>
    </row>
    <row r="100" spans="19:24" x14ac:dyDescent="0.25">
      <c r="S100" s="10"/>
      <c r="T100" s="10"/>
      <c r="U100" s="10"/>
      <c r="V100" s="10"/>
      <c r="W100" s="10"/>
      <c r="X100" s="10"/>
    </row>
    <row r="101" spans="19:24" x14ac:dyDescent="0.25">
      <c r="S101" s="10"/>
      <c r="T101" s="10"/>
      <c r="U101" s="10"/>
      <c r="V101" s="10"/>
      <c r="W101" s="10"/>
      <c r="X101" s="10"/>
    </row>
    <row r="102" spans="19:24" x14ac:dyDescent="0.25">
      <c r="S102" s="10"/>
      <c r="T102" s="10"/>
      <c r="U102" s="10"/>
      <c r="V102" s="10"/>
      <c r="W102" s="10"/>
      <c r="X102" s="10"/>
    </row>
    <row r="103" spans="19:24" x14ac:dyDescent="0.25">
      <c r="S103" s="10"/>
      <c r="T103" s="10"/>
      <c r="U103" s="10"/>
      <c r="V103" s="10"/>
      <c r="W103" s="10"/>
      <c r="X103" s="10"/>
    </row>
    <row r="104" spans="19:24" x14ac:dyDescent="0.25">
      <c r="S104" s="10"/>
      <c r="T104" s="10"/>
      <c r="U104" s="10"/>
      <c r="V104" s="10"/>
      <c r="W104" s="10"/>
      <c r="X104" s="10"/>
    </row>
    <row r="105" spans="19:24" x14ac:dyDescent="0.25">
      <c r="S105" s="10"/>
      <c r="T105" s="10"/>
      <c r="U105" s="10"/>
      <c r="V105" s="10"/>
      <c r="W105" s="10"/>
      <c r="X105" s="10"/>
    </row>
    <row r="106" spans="19:24" x14ac:dyDescent="0.25">
      <c r="S106" s="10"/>
      <c r="T106" s="10"/>
      <c r="U106" s="10"/>
      <c r="V106" s="10"/>
      <c r="W106" s="10"/>
      <c r="X106" s="10"/>
    </row>
    <row r="107" spans="19:24" x14ac:dyDescent="0.25">
      <c r="S107" s="10"/>
      <c r="T107" s="10"/>
      <c r="U107" s="10"/>
      <c r="V107" s="10"/>
      <c r="W107" s="10"/>
      <c r="X107" s="10"/>
    </row>
    <row r="108" spans="19:24" x14ac:dyDescent="0.25">
      <c r="S108" s="10"/>
      <c r="T108" s="10"/>
      <c r="U108" s="10"/>
      <c r="V108" s="10"/>
      <c r="W108" s="10"/>
      <c r="X108" s="10"/>
    </row>
    <row r="109" spans="19:24" x14ac:dyDescent="0.25">
      <c r="S109" s="10"/>
      <c r="T109" s="10"/>
      <c r="U109" s="10"/>
      <c r="V109" s="10"/>
      <c r="W109" s="10"/>
      <c r="X109" s="10"/>
    </row>
    <row r="110" spans="19:24" x14ac:dyDescent="0.25">
      <c r="S110" s="10"/>
      <c r="T110" s="10"/>
      <c r="U110" s="10"/>
      <c r="V110" s="10"/>
      <c r="W110" s="10"/>
      <c r="X110" s="10"/>
    </row>
    <row r="111" spans="19:24" x14ac:dyDescent="0.25">
      <c r="S111" s="10"/>
      <c r="T111" s="10"/>
      <c r="U111" s="10"/>
      <c r="V111" s="10"/>
      <c r="W111" s="10"/>
      <c r="X111" s="10"/>
    </row>
    <row r="112" spans="19:24" x14ac:dyDescent="0.25">
      <c r="S112" s="10"/>
      <c r="T112" s="10"/>
      <c r="U112" s="10"/>
      <c r="V112" s="10"/>
      <c r="W112" s="10"/>
      <c r="X112" s="10"/>
    </row>
    <row r="113" spans="19:24" x14ac:dyDescent="0.25">
      <c r="S113" s="10"/>
      <c r="T113" s="10"/>
      <c r="U113" s="10"/>
      <c r="V113" s="10"/>
      <c r="W113" s="10"/>
      <c r="X113" s="10"/>
    </row>
  </sheetData>
  <mergeCells count="41">
    <mergeCell ref="A12:D13"/>
    <mergeCell ref="N4:R4"/>
    <mergeCell ref="A5:R5"/>
    <mergeCell ref="A6:R6"/>
    <mergeCell ref="A8:E10"/>
    <mergeCell ref="G8:R10"/>
    <mergeCell ref="B30:D30"/>
    <mergeCell ref="A17:E17"/>
    <mergeCell ref="B18:D18"/>
    <mergeCell ref="E18:G18"/>
    <mergeCell ref="H18:Q18"/>
    <mergeCell ref="B20:D20"/>
    <mergeCell ref="E20:G20"/>
    <mergeCell ref="B22:D22"/>
    <mergeCell ref="B23:D23"/>
    <mergeCell ref="B27:D27"/>
    <mergeCell ref="B28:D28"/>
    <mergeCell ref="E28:G28"/>
    <mergeCell ref="A48:L48"/>
    <mergeCell ref="B31:D31"/>
    <mergeCell ref="B36:D36"/>
    <mergeCell ref="B37:D37"/>
    <mergeCell ref="B38:D38"/>
    <mergeCell ref="B42:D42"/>
    <mergeCell ref="B43:D43"/>
    <mergeCell ref="B44:D44"/>
    <mergeCell ref="B45:D45"/>
    <mergeCell ref="B46:D46"/>
    <mergeCell ref="A47:C47"/>
    <mergeCell ref="E47:F47"/>
    <mergeCell ref="C55:D55"/>
    <mergeCell ref="J55:M55"/>
    <mergeCell ref="N55:Q55"/>
    <mergeCell ref="M56:N56"/>
    <mergeCell ref="A49:O49"/>
    <mergeCell ref="B50:F50"/>
    <mergeCell ref="K50:P50"/>
    <mergeCell ref="B51:F51"/>
    <mergeCell ref="K51:R51"/>
    <mergeCell ref="B52:F52"/>
    <mergeCell ref="K52:R52"/>
  </mergeCells>
  <pageMargins left="0.74" right="0.48" top="0.55000000000000004" bottom="0.47" header="0.51181102362204722" footer="0.18"/>
  <pageSetup paperSize="9" scale="50" orientation="portrait" r:id="rId1"/>
  <headerFooter alignWithMargins="0"/>
  <rowBreaks count="1" manualBreakCount="1">
    <brk id="49" max="17" man="1"/>
  </rowBreaks>
  <colBreaks count="1" manualBreakCount="1"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X113"/>
  <sheetViews>
    <sheetView view="pageBreakPreview" topLeftCell="A7" zoomScaleNormal="100" zoomScaleSheetLayoutView="100" workbookViewId="0">
      <selection activeCell="R48" sqref="R48"/>
    </sheetView>
  </sheetViews>
  <sheetFormatPr defaultColWidth="8.77734375" defaultRowHeight="13.2" x14ac:dyDescent="0.25"/>
  <cols>
    <col min="1" max="1" width="7.44140625" style="15" customWidth="1"/>
    <col min="2" max="2" width="14.6640625" style="4" customWidth="1"/>
    <col min="3" max="3" width="17.44140625" style="4" customWidth="1"/>
    <col min="4" max="4" width="16.44140625" style="4" customWidth="1"/>
    <col min="5" max="5" width="5.44140625" style="4" customWidth="1"/>
    <col min="6" max="6" width="8.44140625" style="4" customWidth="1"/>
    <col min="7" max="7" width="32.33203125" style="4" customWidth="1"/>
    <col min="8" max="8" width="19.33203125" style="4" customWidth="1"/>
    <col min="9" max="9" width="2.77734375" style="4" customWidth="1"/>
    <col min="10" max="10" width="7.6640625" style="4" bestFit="1" customWidth="1"/>
    <col min="11" max="11" width="2.44140625" style="4" customWidth="1"/>
    <col min="12" max="12" width="7.6640625" style="4" bestFit="1" customWidth="1"/>
    <col min="13" max="13" width="2.44140625" style="4" customWidth="1"/>
    <col min="14" max="14" width="6.33203125" style="4" bestFit="1" customWidth="1"/>
    <col min="15" max="15" width="2.6640625" style="4" customWidth="1"/>
    <col min="16" max="16" width="2" style="4" customWidth="1"/>
    <col min="17" max="17" width="2.109375" style="4" hidden="1" customWidth="1"/>
    <col min="18" max="18" width="23.44140625" style="16" customWidth="1"/>
    <col min="19" max="19" width="12.44140625" style="4" customWidth="1"/>
    <col min="20" max="20" width="10.44140625" style="4" customWidth="1"/>
    <col min="21" max="16384" width="8.77734375" style="4"/>
  </cols>
  <sheetData>
    <row r="1" spans="1:24" s="13" customFormat="1" ht="18" x14ac:dyDescent="0.35">
      <c r="A1" s="49" t="s">
        <v>0</v>
      </c>
      <c r="B1" s="43"/>
      <c r="C1" s="49"/>
      <c r="D1" s="49"/>
      <c r="E1" s="49"/>
      <c r="F1" s="49"/>
      <c r="G1" s="49"/>
      <c r="H1" s="49"/>
      <c r="I1" s="49"/>
      <c r="K1" s="50"/>
      <c r="M1" s="50"/>
      <c r="N1" s="43"/>
      <c r="O1" s="50"/>
      <c r="P1" s="51"/>
      <c r="Q1" s="51"/>
      <c r="R1" s="51"/>
    </row>
    <row r="2" spans="1:24" s="13" customFormat="1" ht="18" x14ac:dyDescent="0.35">
      <c r="A2" s="32"/>
      <c r="B2" s="49"/>
      <c r="C2" s="49"/>
      <c r="D2" s="49"/>
      <c r="E2" s="49"/>
      <c r="F2" s="49"/>
      <c r="G2" s="49"/>
      <c r="H2" s="49"/>
      <c r="I2" s="49"/>
      <c r="K2" s="50"/>
      <c r="M2" s="50"/>
      <c r="N2" s="43"/>
      <c r="O2" s="50"/>
      <c r="P2" s="51"/>
      <c r="Q2" s="51"/>
      <c r="R2" s="51"/>
    </row>
    <row r="3" spans="1:24" s="13" customFormat="1" ht="18" x14ac:dyDescent="0.35">
      <c r="A3" s="32"/>
      <c r="B3" s="49"/>
      <c r="C3" s="49"/>
      <c r="D3" s="49"/>
      <c r="E3" s="49"/>
      <c r="F3" s="49"/>
      <c r="G3" s="49"/>
      <c r="H3" s="49"/>
      <c r="I3" s="49"/>
      <c r="K3" s="50"/>
      <c r="M3" s="50"/>
      <c r="N3" s="43"/>
      <c r="O3" s="50"/>
      <c r="P3" s="51"/>
      <c r="Q3" s="51"/>
      <c r="R3" s="51"/>
    </row>
    <row r="4" spans="1:24" ht="15.75" customHeight="1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76"/>
      <c r="O4" s="176"/>
      <c r="P4" s="176"/>
      <c r="Q4" s="176"/>
      <c r="R4" s="176"/>
      <c r="S4" s="3"/>
      <c r="T4" s="3"/>
      <c r="U4" s="3"/>
      <c r="V4" s="3"/>
      <c r="W4" s="3"/>
      <c r="X4" s="3"/>
    </row>
    <row r="5" spans="1:24" ht="19.5" customHeight="1" x14ac:dyDescent="0.3">
      <c r="A5" s="179" t="s">
        <v>17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5"/>
      <c r="T5" s="5"/>
      <c r="U5" s="5"/>
      <c r="V5" s="5"/>
      <c r="W5" s="5"/>
      <c r="X5" s="5"/>
    </row>
    <row r="6" spans="1:24" ht="17.399999999999999" x14ac:dyDescent="0.3">
      <c r="A6" s="175" t="s">
        <v>24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</row>
    <row r="7" spans="1:24" ht="15.6" x14ac:dyDescent="0.3">
      <c r="A7" s="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</row>
    <row r="8" spans="1:24" s="8" customFormat="1" ht="18.75" customHeight="1" x14ac:dyDescent="0.25">
      <c r="A8" s="177" t="s">
        <v>1</v>
      </c>
      <c r="B8" s="177"/>
      <c r="C8" s="177"/>
      <c r="D8" s="177"/>
      <c r="E8" s="177"/>
      <c r="F8" s="47"/>
      <c r="G8" s="221" t="s">
        <v>39</v>
      </c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</row>
    <row r="9" spans="1:24" s="8" customFormat="1" ht="18.75" customHeight="1" x14ac:dyDescent="0.25">
      <c r="A9" s="177"/>
      <c r="B9" s="177"/>
      <c r="C9" s="177"/>
      <c r="D9" s="177"/>
      <c r="E9" s="177"/>
      <c r="F9" s="47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</row>
    <row r="10" spans="1:24" s="8" customFormat="1" ht="48" customHeight="1" x14ac:dyDescent="0.25">
      <c r="A10" s="177"/>
      <c r="B10" s="177"/>
      <c r="C10" s="177"/>
      <c r="D10" s="177"/>
      <c r="E10" s="177"/>
      <c r="F10" s="47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</row>
    <row r="11" spans="1:24" s="8" customFormat="1" ht="18" x14ac:dyDescent="0.35">
      <c r="A11" s="29"/>
      <c r="B11" s="29"/>
      <c r="C11" s="29"/>
      <c r="D11" s="29"/>
      <c r="E11" s="17"/>
      <c r="G11" s="17"/>
      <c r="H11" s="30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4" s="8" customFormat="1" ht="18" x14ac:dyDescent="0.35">
      <c r="A12" s="177" t="s">
        <v>2</v>
      </c>
      <c r="B12" s="177"/>
      <c r="C12" s="177"/>
      <c r="D12" s="177"/>
      <c r="E12" s="17"/>
      <c r="G12" s="52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4" s="8" customFormat="1" ht="18" x14ac:dyDescent="0.35">
      <c r="A13" s="177"/>
      <c r="B13" s="177"/>
      <c r="C13" s="177"/>
      <c r="D13" s="177"/>
      <c r="E13" s="17"/>
      <c r="G13" s="30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4" s="8" customFormat="1" ht="18" x14ac:dyDescent="0.35">
      <c r="A14" s="29"/>
      <c r="B14" s="29"/>
      <c r="C14" s="29"/>
      <c r="D14" s="29"/>
      <c r="E14" s="17"/>
      <c r="G14" s="30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4" s="8" customFormat="1" ht="18" x14ac:dyDescent="0.35">
      <c r="A15" s="31" t="s">
        <v>3</v>
      </c>
      <c r="B15" s="29"/>
      <c r="C15" s="29"/>
      <c r="D15" s="29"/>
      <c r="E15" s="17"/>
      <c r="G15" s="52" t="s">
        <v>20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4" s="8" customFormat="1" ht="18" x14ac:dyDescent="0.35">
      <c r="A16" s="31"/>
      <c r="B16" s="29"/>
      <c r="C16" s="29"/>
      <c r="D16" s="29"/>
      <c r="E16" s="17"/>
      <c r="G16" s="30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ht="18.600000000000001" thickBot="1" x14ac:dyDescent="0.4">
      <c r="A17" s="207" t="s">
        <v>37</v>
      </c>
      <c r="B17" s="207"/>
      <c r="C17" s="207"/>
      <c r="D17" s="207"/>
      <c r="E17" s="207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1:18" ht="39.75" customHeight="1" thickBot="1" x14ac:dyDescent="0.3">
      <c r="A18" s="65" t="s">
        <v>4</v>
      </c>
      <c r="B18" s="208" t="s">
        <v>5</v>
      </c>
      <c r="C18" s="209"/>
      <c r="D18" s="210"/>
      <c r="E18" s="208" t="s">
        <v>6</v>
      </c>
      <c r="F18" s="209"/>
      <c r="G18" s="210"/>
      <c r="H18" s="208" t="s">
        <v>7</v>
      </c>
      <c r="I18" s="209"/>
      <c r="J18" s="209"/>
      <c r="K18" s="209"/>
      <c r="L18" s="209"/>
      <c r="M18" s="209"/>
      <c r="N18" s="209"/>
      <c r="O18" s="209"/>
      <c r="P18" s="209"/>
      <c r="Q18" s="209"/>
      <c r="R18" s="66" t="s">
        <v>8</v>
      </c>
    </row>
    <row r="19" spans="1:18" ht="12.75" customHeight="1" x14ac:dyDescent="0.35">
      <c r="A19" s="67"/>
      <c r="B19" s="141"/>
      <c r="C19" s="141"/>
      <c r="D19" s="142"/>
      <c r="E19" s="69"/>
      <c r="F19" s="70"/>
      <c r="G19" s="71"/>
      <c r="H19" s="68"/>
      <c r="I19" s="68"/>
      <c r="J19" s="72"/>
      <c r="K19" s="72"/>
      <c r="L19" s="72"/>
      <c r="M19" s="72"/>
      <c r="N19" s="72"/>
      <c r="O19" s="72"/>
      <c r="P19" s="72"/>
      <c r="Q19" s="72"/>
      <c r="R19" s="73"/>
    </row>
    <row r="20" spans="1:18" ht="67.5" customHeight="1" x14ac:dyDescent="0.35">
      <c r="A20" s="44">
        <v>1</v>
      </c>
      <c r="B20" s="211" t="s">
        <v>40</v>
      </c>
      <c r="C20" s="212"/>
      <c r="D20" s="213"/>
      <c r="E20" s="196" t="s">
        <v>22</v>
      </c>
      <c r="F20" s="197"/>
      <c r="G20" s="198"/>
      <c r="H20" s="87">
        <f>C26</f>
        <v>2248000</v>
      </c>
      <c r="I20" s="35" t="s">
        <v>9</v>
      </c>
      <c r="J20" s="54">
        <v>1</v>
      </c>
      <c r="K20" s="35" t="s">
        <v>9</v>
      </c>
      <c r="L20" s="63">
        <v>1</v>
      </c>
      <c r="M20" s="35" t="s">
        <v>9</v>
      </c>
      <c r="N20" s="63">
        <v>1</v>
      </c>
      <c r="O20" s="35"/>
      <c r="P20" s="35"/>
      <c r="Q20" s="33"/>
      <c r="R20" s="45">
        <f>H20*J20*L20*N20</f>
        <v>2248000</v>
      </c>
    </row>
    <row r="21" spans="1:18" ht="18" x14ac:dyDescent="0.25">
      <c r="A21" s="44"/>
      <c r="B21" s="133" t="s">
        <v>27</v>
      </c>
      <c r="C21" s="136"/>
      <c r="D21" s="137"/>
      <c r="E21" s="38" t="s">
        <v>11</v>
      </c>
      <c r="F21" s="38"/>
      <c r="G21" s="39"/>
      <c r="H21" s="36"/>
      <c r="I21" s="35"/>
      <c r="J21" s="63"/>
      <c r="K21" s="35"/>
      <c r="L21" s="63"/>
      <c r="M21" s="37"/>
      <c r="N21" s="37"/>
      <c r="O21" s="37"/>
      <c r="P21" s="37"/>
      <c r="Q21" s="37"/>
      <c r="R21" s="45"/>
    </row>
    <row r="22" spans="1:18" ht="18" x14ac:dyDescent="0.35">
      <c r="A22" s="44"/>
      <c r="B22" s="187" t="s">
        <v>10</v>
      </c>
      <c r="C22" s="188"/>
      <c r="D22" s="189"/>
      <c r="E22" s="19" t="s">
        <v>12</v>
      </c>
      <c r="F22" s="88">
        <v>1.2</v>
      </c>
      <c r="G22" s="98" t="s">
        <v>21</v>
      </c>
      <c r="H22" s="36"/>
      <c r="I22" s="37"/>
      <c r="J22" s="37"/>
      <c r="K22" s="37"/>
      <c r="L22" s="37"/>
      <c r="M22" s="37"/>
      <c r="N22" s="37"/>
      <c r="O22" s="37"/>
      <c r="P22" s="37"/>
      <c r="Q22" s="37"/>
      <c r="R22" s="45"/>
    </row>
    <row r="23" spans="1:18" ht="18" x14ac:dyDescent="0.25">
      <c r="A23" s="44"/>
      <c r="B23" s="187" t="s">
        <v>18</v>
      </c>
      <c r="C23" s="188"/>
      <c r="D23" s="189"/>
      <c r="E23" s="19"/>
      <c r="F23" s="89"/>
      <c r="G23" s="99"/>
      <c r="H23" s="36"/>
      <c r="I23" s="37"/>
      <c r="J23" s="37"/>
      <c r="K23" s="37"/>
      <c r="L23" s="37"/>
      <c r="M23" s="37"/>
      <c r="N23" s="37"/>
      <c r="O23" s="37"/>
      <c r="P23" s="37"/>
      <c r="Q23" s="37"/>
      <c r="R23" s="45"/>
    </row>
    <row r="24" spans="1:18" ht="54" x14ac:dyDescent="0.25">
      <c r="A24" s="44"/>
      <c r="B24" s="143" t="s">
        <v>13</v>
      </c>
      <c r="C24" s="153">
        <v>2248000</v>
      </c>
      <c r="D24" s="131" t="s">
        <v>23</v>
      </c>
      <c r="E24" s="19" t="s">
        <v>12</v>
      </c>
      <c r="F24" s="89">
        <v>1</v>
      </c>
      <c r="G24" s="99" t="s">
        <v>32</v>
      </c>
      <c r="H24" s="41"/>
      <c r="I24" s="42"/>
      <c r="J24" s="42"/>
      <c r="K24" s="42"/>
      <c r="L24" s="42"/>
      <c r="M24" s="42"/>
      <c r="N24" s="42"/>
      <c r="O24" s="42"/>
      <c r="P24" s="42"/>
      <c r="Q24" s="42"/>
      <c r="R24" s="45"/>
    </row>
    <row r="25" spans="1:18" ht="36" x14ac:dyDescent="0.25">
      <c r="A25" s="44"/>
      <c r="B25" s="143" t="s">
        <v>14</v>
      </c>
      <c r="C25" s="144">
        <v>0</v>
      </c>
      <c r="D25" s="131" t="s">
        <v>19</v>
      </c>
      <c r="E25" s="19" t="s">
        <v>12</v>
      </c>
      <c r="F25" s="89">
        <v>1</v>
      </c>
      <c r="G25" s="99" t="s">
        <v>34</v>
      </c>
      <c r="H25" s="41"/>
      <c r="I25" s="42"/>
      <c r="J25" s="42"/>
      <c r="K25" s="42"/>
      <c r="L25" s="42"/>
      <c r="M25" s="42"/>
      <c r="N25" s="42"/>
      <c r="O25" s="42"/>
      <c r="P25" s="42"/>
      <c r="Q25" s="42"/>
      <c r="R25" s="45"/>
    </row>
    <row r="26" spans="1:18" ht="18" x14ac:dyDescent="0.3">
      <c r="A26" s="44"/>
      <c r="B26" s="133" t="s">
        <v>25</v>
      </c>
      <c r="C26" s="134">
        <v>2248000</v>
      </c>
      <c r="D26" s="135"/>
      <c r="E26" s="19"/>
      <c r="F26" s="89"/>
      <c r="G26" s="18"/>
      <c r="H26" s="36"/>
      <c r="I26" s="37"/>
      <c r="J26" s="37"/>
      <c r="K26" s="37"/>
      <c r="L26" s="37"/>
      <c r="M26" s="37"/>
      <c r="N26" s="37"/>
      <c r="O26" s="37"/>
      <c r="P26" s="37"/>
      <c r="Q26" s="37"/>
      <c r="R26" s="45"/>
    </row>
    <row r="27" spans="1:18" ht="18" x14ac:dyDescent="0.35">
      <c r="A27" s="90"/>
      <c r="B27" s="214"/>
      <c r="C27" s="215"/>
      <c r="D27" s="216"/>
      <c r="E27" s="91"/>
      <c r="F27" s="91"/>
      <c r="G27" s="92"/>
      <c r="H27" s="93"/>
      <c r="I27" s="94"/>
      <c r="J27" s="94"/>
      <c r="K27" s="94"/>
      <c r="L27" s="95"/>
      <c r="M27" s="94"/>
      <c r="N27" s="94"/>
      <c r="O27" s="94"/>
      <c r="P27" s="94"/>
      <c r="Q27" s="96"/>
      <c r="R27" s="97"/>
    </row>
    <row r="28" spans="1:18" ht="114.75" customHeight="1" x14ac:dyDescent="0.35">
      <c r="A28" s="44">
        <v>2</v>
      </c>
      <c r="B28" s="217" t="s">
        <v>41</v>
      </c>
      <c r="C28" s="218"/>
      <c r="D28" s="219"/>
      <c r="E28" s="196" t="s">
        <v>26</v>
      </c>
      <c r="F28" s="197"/>
      <c r="G28" s="198"/>
      <c r="H28" s="87">
        <f>C34</f>
        <v>24720</v>
      </c>
      <c r="I28" s="35" t="s">
        <v>9</v>
      </c>
      <c r="J28" s="35">
        <v>1</v>
      </c>
      <c r="K28" s="35"/>
      <c r="L28" s="63"/>
      <c r="M28" s="35"/>
      <c r="N28" s="63"/>
      <c r="O28" s="35"/>
      <c r="P28" s="35"/>
      <c r="Q28" s="33"/>
      <c r="R28" s="45">
        <f>H28*J28</f>
        <v>24720</v>
      </c>
    </row>
    <row r="29" spans="1:18" ht="18" x14ac:dyDescent="0.25">
      <c r="A29" s="44"/>
      <c r="B29" s="133" t="s">
        <v>27</v>
      </c>
      <c r="C29" s="136"/>
      <c r="D29" s="137"/>
      <c r="E29" s="86"/>
      <c r="F29" s="84"/>
      <c r="G29" s="85"/>
      <c r="H29" s="36"/>
      <c r="I29" s="37"/>
      <c r="J29" s="37"/>
      <c r="K29" s="37"/>
      <c r="L29" s="37"/>
      <c r="M29" s="37"/>
      <c r="N29" s="37"/>
      <c r="O29" s="37"/>
      <c r="P29" s="37"/>
      <c r="Q29" s="37"/>
      <c r="R29" s="45"/>
    </row>
    <row r="30" spans="1:18" ht="18" x14ac:dyDescent="0.35">
      <c r="A30" s="44"/>
      <c r="B30" s="187" t="s">
        <v>10</v>
      </c>
      <c r="C30" s="188"/>
      <c r="D30" s="189"/>
      <c r="E30" s="19" t="s">
        <v>12</v>
      </c>
      <c r="F30" s="146">
        <v>1</v>
      </c>
      <c r="G30" s="17"/>
      <c r="H30" s="36"/>
      <c r="I30" s="37"/>
      <c r="J30" s="37"/>
      <c r="K30" s="37"/>
      <c r="L30" s="37"/>
      <c r="M30" s="37"/>
      <c r="N30" s="37"/>
      <c r="O30" s="37"/>
      <c r="P30" s="37"/>
      <c r="Q30" s="37"/>
      <c r="R30" s="45"/>
    </row>
    <row r="31" spans="1:18" ht="18" x14ac:dyDescent="0.25">
      <c r="A31" s="44"/>
      <c r="B31" s="187" t="s">
        <v>18</v>
      </c>
      <c r="C31" s="188"/>
      <c r="D31" s="189"/>
      <c r="E31" s="40"/>
      <c r="F31" s="40"/>
      <c r="G31" s="18"/>
      <c r="H31" s="36"/>
      <c r="I31" s="37"/>
      <c r="J31" s="37"/>
      <c r="K31" s="37"/>
      <c r="L31" s="37"/>
      <c r="M31" s="37"/>
      <c r="N31" s="37"/>
      <c r="O31" s="37"/>
      <c r="P31" s="37"/>
      <c r="Q31" s="37"/>
      <c r="R31" s="45"/>
    </row>
    <row r="32" spans="1:18" ht="18" x14ac:dyDescent="0.25">
      <c r="A32" s="44"/>
      <c r="B32" s="129" t="s">
        <v>13</v>
      </c>
      <c r="C32" s="130">
        <v>24720</v>
      </c>
      <c r="D32" s="131" t="s">
        <v>29</v>
      </c>
      <c r="E32" s="40"/>
      <c r="F32" s="40"/>
      <c r="G32" s="18"/>
      <c r="H32" s="41"/>
      <c r="I32" s="42"/>
      <c r="J32" s="42"/>
      <c r="K32" s="42"/>
      <c r="L32" s="42"/>
      <c r="M32" s="42"/>
      <c r="N32" s="42"/>
      <c r="O32" s="42"/>
      <c r="P32" s="42"/>
      <c r="Q32" s="42"/>
      <c r="R32" s="45"/>
    </row>
    <row r="33" spans="1:24" ht="18" x14ac:dyDescent="0.25">
      <c r="A33" s="44"/>
      <c r="B33" s="129" t="s">
        <v>14</v>
      </c>
      <c r="C33" s="132">
        <v>0</v>
      </c>
      <c r="D33" s="131" t="s">
        <v>19</v>
      </c>
      <c r="E33" s="40"/>
      <c r="F33" s="40"/>
      <c r="G33" s="18"/>
      <c r="H33" s="41"/>
      <c r="I33" s="42"/>
      <c r="J33" s="42"/>
      <c r="K33" s="42"/>
      <c r="L33" s="42"/>
      <c r="M33" s="42"/>
      <c r="N33" s="42"/>
      <c r="O33" s="42"/>
      <c r="P33" s="42"/>
      <c r="Q33" s="42"/>
      <c r="R33" s="45"/>
    </row>
    <row r="34" spans="1:24" ht="18" x14ac:dyDescent="0.3">
      <c r="A34" s="44"/>
      <c r="B34" s="133" t="s">
        <v>25</v>
      </c>
      <c r="C34" s="134">
        <f>(C32+C33*(C29))</f>
        <v>24720</v>
      </c>
      <c r="D34" s="135"/>
      <c r="E34" s="40"/>
      <c r="F34" s="40"/>
      <c r="G34" s="18"/>
      <c r="H34" s="36"/>
      <c r="I34" s="37"/>
      <c r="J34" s="37"/>
      <c r="K34" s="37"/>
      <c r="L34" s="37"/>
      <c r="M34" s="37"/>
      <c r="N34" s="37"/>
      <c r="O34" s="37"/>
      <c r="P34" s="37"/>
      <c r="Q34" s="37"/>
      <c r="R34" s="45"/>
    </row>
    <row r="35" spans="1:24" ht="18" x14ac:dyDescent="0.3">
      <c r="A35" s="90"/>
      <c r="B35" s="138"/>
      <c r="C35" s="139"/>
      <c r="D35" s="140"/>
      <c r="E35" s="91"/>
      <c r="F35" s="91"/>
      <c r="G35" s="92"/>
      <c r="H35" s="106"/>
      <c r="I35" s="107"/>
      <c r="J35" s="107"/>
      <c r="K35" s="107"/>
      <c r="L35" s="107"/>
      <c r="M35" s="107"/>
      <c r="N35" s="107"/>
      <c r="O35" s="107"/>
      <c r="P35" s="107"/>
      <c r="Q35" s="107"/>
      <c r="R35" s="97"/>
    </row>
    <row r="36" spans="1:24" ht="63" customHeight="1" x14ac:dyDescent="0.25">
      <c r="A36" s="108">
        <v>3</v>
      </c>
      <c r="B36" s="190" t="s">
        <v>31</v>
      </c>
      <c r="C36" s="191"/>
      <c r="D36" s="192"/>
      <c r="E36" s="109" t="s">
        <v>12</v>
      </c>
      <c r="F36" s="145">
        <v>1</v>
      </c>
      <c r="G36" s="110"/>
      <c r="H36" s="111">
        <f>C41</f>
        <v>61620</v>
      </c>
      <c r="I36" s="112" t="s">
        <v>9</v>
      </c>
      <c r="J36" s="112">
        <v>1</v>
      </c>
      <c r="K36" s="113"/>
      <c r="L36" s="114"/>
      <c r="M36" s="113"/>
      <c r="N36" s="115"/>
      <c r="O36" s="112"/>
      <c r="P36" s="115"/>
      <c r="Q36" s="116"/>
      <c r="R36" s="117">
        <f>H36*J36</f>
        <v>61620</v>
      </c>
    </row>
    <row r="37" spans="1:24" ht="18" x14ac:dyDescent="0.25">
      <c r="A37" s="44"/>
      <c r="B37" s="187" t="s">
        <v>10</v>
      </c>
      <c r="C37" s="188"/>
      <c r="D37" s="189"/>
      <c r="E37" s="40"/>
      <c r="F37" s="40"/>
      <c r="G37" s="80"/>
      <c r="H37" s="36"/>
      <c r="I37" s="37"/>
      <c r="J37" s="37"/>
      <c r="K37" s="37"/>
      <c r="L37" s="37"/>
      <c r="M37" s="37"/>
      <c r="N37" s="37"/>
      <c r="O37" s="37"/>
      <c r="P37" s="37"/>
      <c r="Q37" s="37"/>
      <c r="R37" s="78"/>
    </row>
    <row r="38" spans="1:24" ht="18" x14ac:dyDescent="0.25">
      <c r="A38" s="44"/>
      <c r="B38" s="187" t="s">
        <v>18</v>
      </c>
      <c r="C38" s="188"/>
      <c r="D38" s="189"/>
      <c r="E38" s="38"/>
      <c r="F38" s="38"/>
      <c r="G38" s="39"/>
      <c r="H38" s="36"/>
      <c r="I38" s="37"/>
      <c r="J38" s="37"/>
      <c r="K38" s="37"/>
      <c r="L38" s="37"/>
      <c r="M38" s="37"/>
      <c r="N38" s="37"/>
      <c r="O38" s="37"/>
      <c r="P38" s="37"/>
      <c r="Q38" s="37"/>
      <c r="R38" s="78"/>
    </row>
    <row r="39" spans="1:24" ht="18" x14ac:dyDescent="0.25">
      <c r="A39" s="44"/>
      <c r="B39" s="143" t="s">
        <v>13</v>
      </c>
      <c r="C39" s="130">
        <v>61620</v>
      </c>
      <c r="D39" s="131" t="s">
        <v>28</v>
      </c>
      <c r="E39" s="19"/>
      <c r="F39" s="19"/>
      <c r="G39" s="79"/>
      <c r="H39" s="36"/>
      <c r="I39" s="37"/>
      <c r="J39" s="37"/>
      <c r="K39" s="37"/>
      <c r="L39" s="37"/>
      <c r="M39" s="37"/>
      <c r="N39" s="37"/>
      <c r="O39" s="37"/>
      <c r="P39" s="37"/>
      <c r="Q39" s="37"/>
      <c r="R39" s="78"/>
    </row>
    <row r="40" spans="1:24" ht="18" x14ac:dyDescent="0.25">
      <c r="A40" s="44"/>
      <c r="B40" s="143" t="s">
        <v>14</v>
      </c>
      <c r="C40" s="132">
        <v>0</v>
      </c>
      <c r="D40" s="131">
        <v>0</v>
      </c>
      <c r="H40" s="41"/>
      <c r="I40" s="42"/>
      <c r="J40" s="42"/>
      <c r="K40" s="42"/>
      <c r="L40" s="42"/>
      <c r="M40" s="42"/>
      <c r="N40" s="42"/>
      <c r="O40" s="42"/>
      <c r="P40" s="42"/>
      <c r="Q40" s="42"/>
      <c r="R40" s="78"/>
    </row>
    <row r="41" spans="1:24" ht="18" x14ac:dyDescent="0.3">
      <c r="A41" s="44"/>
      <c r="B41" s="147" t="s">
        <v>25</v>
      </c>
      <c r="C41" s="134">
        <f>(C39+C40)</f>
        <v>61620</v>
      </c>
      <c r="D41" s="135"/>
      <c r="H41" s="36"/>
      <c r="I41" s="37"/>
      <c r="J41" s="37"/>
      <c r="K41" s="37"/>
      <c r="L41" s="37"/>
      <c r="M41" s="37"/>
      <c r="N41" s="37"/>
      <c r="O41" s="37"/>
      <c r="P41" s="37"/>
      <c r="Q41" s="37"/>
      <c r="R41" s="78"/>
    </row>
    <row r="42" spans="1:24" ht="28.5" customHeight="1" x14ac:dyDescent="0.25">
      <c r="A42" s="90"/>
      <c r="B42" s="193" t="s">
        <v>38</v>
      </c>
      <c r="C42" s="194"/>
      <c r="D42" s="195"/>
      <c r="E42" s="91"/>
      <c r="F42" s="91"/>
      <c r="G42" s="118"/>
      <c r="H42" s="119"/>
      <c r="I42" s="94"/>
      <c r="J42" s="120"/>
      <c r="K42" s="94"/>
      <c r="L42" s="94"/>
      <c r="M42" s="121"/>
      <c r="N42" s="122"/>
      <c r="O42" s="123"/>
      <c r="P42" s="123"/>
      <c r="Q42" s="123"/>
      <c r="R42" s="97">
        <f>SUM(R20:R41)</f>
        <v>2334340</v>
      </c>
      <c r="S42" s="9"/>
      <c r="T42" s="10"/>
      <c r="U42" s="10"/>
      <c r="V42" s="10"/>
      <c r="W42" s="10"/>
      <c r="X42" s="10"/>
    </row>
    <row r="43" spans="1:24" ht="30.75" customHeight="1" x14ac:dyDescent="0.25">
      <c r="A43" s="44"/>
      <c r="B43" s="196" t="s">
        <v>36</v>
      </c>
      <c r="C43" s="197"/>
      <c r="D43" s="198"/>
      <c r="E43" s="40" t="s">
        <v>12</v>
      </c>
      <c r="F43" s="40">
        <v>3.83</v>
      </c>
      <c r="G43" s="105" t="s">
        <v>35</v>
      </c>
      <c r="H43" s="41"/>
      <c r="I43" s="76"/>
      <c r="J43" s="76"/>
      <c r="K43" s="76"/>
      <c r="L43" s="81"/>
      <c r="M43" s="76"/>
      <c r="N43" s="76"/>
      <c r="O43" s="76"/>
      <c r="P43" s="76"/>
      <c r="Q43" s="77"/>
      <c r="R43" s="78">
        <f>R42*3.83</f>
        <v>8940522.1999999993</v>
      </c>
    </row>
    <row r="44" spans="1:24" ht="28.5" customHeight="1" x14ac:dyDescent="0.25">
      <c r="A44" s="44"/>
      <c r="B44" s="199" t="s">
        <v>30</v>
      </c>
      <c r="C44" s="200"/>
      <c r="D44" s="201"/>
      <c r="E44" s="40"/>
      <c r="F44" s="40"/>
      <c r="G44" s="104"/>
      <c r="H44" s="100"/>
      <c r="I44" s="35"/>
      <c r="J44" s="63"/>
      <c r="K44" s="35"/>
      <c r="L44" s="35"/>
      <c r="M44" s="101"/>
      <c r="N44" s="102"/>
      <c r="O44" s="103"/>
      <c r="P44" s="103"/>
      <c r="Q44" s="103"/>
      <c r="R44" s="45">
        <f>R43*0.18</f>
        <v>1609294</v>
      </c>
      <c r="S44" s="9"/>
      <c r="T44" s="10"/>
      <c r="U44" s="10"/>
      <c r="V44" s="10"/>
      <c r="W44" s="10"/>
      <c r="X44" s="10"/>
    </row>
    <row r="45" spans="1:24" ht="19.5" customHeight="1" x14ac:dyDescent="0.25">
      <c r="A45" s="44"/>
      <c r="B45" s="199" t="s">
        <v>38</v>
      </c>
      <c r="C45" s="200"/>
      <c r="D45" s="201"/>
      <c r="E45" s="40"/>
      <c r="F45" s="40"/>
      <c r="G45" s="104"/>
      <c r="H45" s="100"/>
      <c r="I45" s="35"/>
      <c r="J45" s="63"/>
      <c r="K45" s="35"/>
      <c r="L45" s="35"/>
      <c r="M45" s="101"/>
      <c r="N45" s="102"/>
      <c r="O45" s="103"/>
      <c r="P45" s="103"/>
      <c r="Q45" s="103"/>
      <c r="R45" s="45">
        <f>R43+R44</f>
        <v>10549816.199999999</v>
      </c>
      <c r="S45" s="9"/>
      <c r="T45" s="10"/>
      <c r="U45" s="10"/>
      <c r="V45" s="10"/>
      <c r="W45" s="10"/>
      <c r="X45" s="10"/>
    </row>
    <row r="46" spans="1:24" ht="30.75" customHeight="1" thickBot="1" x14ac:dyDescent="0.3">
      <c r="A46" s="46"/>
      <c r="B46" s="202" t="s">
        <v>33</v>
      </c>
      <c r="C46" s="203"/>
      <c r="D46" s="204"/>
      <c r="E46" s="74"/>
      <c r="F46" s="74"/>
      <c r="G46" s="82"/>
      <c r="H46" s="64"/>
      <c r="I46" s="75"/>
      <c r="J46" s="83"/>
      <c r="K46" s="75"/>
      <c r="L46" s="75"/>
      <c r="M46" s="55"/>
      <c r="N46" s="56"/>
      <c r="O46" s="48"/>
      <c r="P46" s="48"/>
      <c r="Q46" s="48"/>
      <c r="R46" s="53">
        <f>R45*0.8</f>
        <v>8439852.9600000009</v>
      </c>
      <c r="S46" s="10"/>
      <c r="T46" s="10"/>
      <c r="U46" s="10"/>
      <c r="V46" s="10"/>
      <c r="W46" s="10"/>
      <c r="X46" s="10"/>
    </row>
    <row r="47" spans="1:24" s="125" customFormat="1" ht="15.6" x14ac:dyDescent="0.3">
      <c r="A47" s="205" t="s">
        <v>15</v>
      </c>
      <c r="B47" s="205"/>
      <c r="C47" s="205"/>
      <c r="D47" s="124"/>
      <c r="E47" s="206" t="s">
        <v>16</v>
      </c>
      <c r="F47" s="206"/>
      <c r="H47" s="126"/>
      <c r="I47" s="6"/>
      <c r="J47" s="11"/>
      <c r="O47" s="12"/>
      <c r="P47" s="7"/>
      <c r="Q47" s="127"/>
      <c r="R47" s="128">
        <f>R46</f>
        <v>8439852.9600000009</v>
      </c>
      <c r="S47" s="127"/>
      <c r="T47" s="127"/>
      <c r="U47" s="127"/>
      <c r="V47" s="127"/>
    </row>
    <row r="48" spans="1:24" s="17" customFormat="1" ht="18" x14ac:dyDescent="0.35">
      <c r="A48" s="186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</row>
    <row r="49" spans="1:24" s="33" customFormat="1" ht="18" x14ac:dyDescent="0.35">
      <c r="A49" s="182"/>
      <c r="B49" s="182"/>
      <c r="C49" s="182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57"/>
      <c r="Q49" s="58"/>
      <c r="R49" s="58"/>
      <c r="S49" s="58"/>
      <c r="T49" s="58"/>
      <c r="U49" s="58"/>
      <c r="V49" s="58"/>
    </row>
    <row r="50" spans="1:24" s="33" customFormat="1" ht="18" x14ac:dyDescent="0.35">
      <c r="A50" s="59"/>
      <c r="B50" s="184"/>
      <c r="C50" s="184"/>
      <c r="D50" s="184"/>
      <c r="E50" s="184"/>
      <c r="F50" s="184"/>
      <c r="G50" s="60"/>
      <c r="H50" s="61"/>
      <c r="I50" s="61"/>
      <c r="J50" s="61"/>
      <c r="K50" s="184"/>
      <c r="L50" s="184"/>
      <c r="M50" s="184"/>
      <c r="N50" s="184"/>
      <c r="O50" s="184"/>
      <c r="P50" s="184"/>
      <c r="Q50" s="58"/>
      <c r="R50" s="58"/>
      <c r="S50" s="58"/>
      <c r="T50" s="62"/>
      <c r="U50" s="58"/>
      <c r="V50" s="58"/>
    </row>
    <row r="51" spans="1:24" ht="15.6" x14ac:dyDescent="0.3">
      <c r="A51" s="25"/>
      <c r="B51" s="185"/>
      <c r="C51" s="185"/>
      <c r="D51" s="185"/>
      <c r="E51" s="185"/>
      <c r="F51" s="185"/>
      <c r="G51" s="22"/>
      <c r="H51" s="26"/>
      <c r="I51" s="26"/>
      <c r="J51" s="22"/>
      <c r="K51" s="185"/>
      <c r="L51" s="185"/>
      <c r="M51" s="185"/>
      <c r="N51" s="185"/>
      <c r="O51" s="185"/>
      <c r="P51" s="185"/>
      <c r="Q51" s="185"/>
      <c r="R51" s="185"/>
      <c r="S51" s="10"/>
      <c r="T51" s="10"/>
      <c r="U51" s="10"/>
      <c r="V51" s="10"/>
      <c r="W51" s="10"/>
      <c r="X51" s="10"/>
    </row>
    <row r="52" spans="1:24" ht="15.6" x14ac:dyDescent="0.3">
      <c r="A52" s="25"/>
      <c r="B52" s="185"/>
      <c r="C52" s="185"/>
      <c r="D52" s="185"/>
      <c r="E52" s="185"/>
      <c r="F52" s="185"/>
      <c r="G52" s="22"/>
      <c r="H52" s="26"/>
      <c r="I52" s="26"/>
      <c r="J52" s="26"/>
      <c r="K52" s="185"/>
      <c r="L52" s="185"/>
      <c r="M52" s="185"/>
      <c r="N52" s="185"/>
      <c r="O52" s="185"/>
      <c r="P52" s="185"/>
      <c r="Q52" s="185"/>
      <c r="R52" s="185"/>
      <c r="S52" s="10"/>
      <c r="T52" s="10"/>
      <c r="U52" s="10"/>
      <c r="V52" s="14"/>
      <c r="W52" s="10"/>
      <c r="X52" s="10"/>
    </row>
    <row r="53" spans="1:24" ht="15.6" x14ac:dyDescent="0.3">
      <c r="A53" s="25"/>
      <c r="B53" s="27"/>
      <c r="C53" s="22"/>
      <c r="D53" s="22"/>
      <c r="E53" s="22"/>
      <c r="F53" s="22"/>
      <c r="G53" s="22"/>
      <c r="H53" s="26"/>
      <c r="I53" s="26"/>
      <c r="J53" s="23"/>
      <c r="K53" s="23"/>
      <c r="L53" s="23"/>
      <c r="M53" s="23"/>
      <c r="N53" s="23"/>
      <c r="O53" s="23"/>
      <c r="P53" s="23"/>
      <c r="Q53" s="23"/>
      <c r="R53" s="24"/>
      <c r="S53" s="10"/>
      <c r="T53" s="10"/>
      <c r="U53" s="10"/>
      <c r="V53" s="10"/>
      <c r="W53" s="10"/>
      <c r="X53" s="10"/>
    </row>
    <row r="54" spans="1:24" ht="15.6" x14ac:dyDescent="0.3">
      <c r="A54" s="25"/>
      <c r="B54" s="27"/>
      <c r="C54" s="22"/>
      <c r="D54" s="22"/>
      <c r="E54" s="22"/>
      <c r="F54" s="22"/>
      <c r="G54" s="22"/>
      <c r="H54" s="26"/>
      <c r="I54" s="26"/>
      <c r="J54" s="21"/>
      <c r="K54" s="21"/>
      <c r="L54" s="21"/>
      <c r="M54" s="21"/>
      <c r="N54" s="21"/>
      <c r="O54" s="21"/>
      <c r="P54" s="21"/>
      <c r="Q54" s="21"/>
      <c r="R54" s="28"/>
      <c r="S54" s="10"/>
      <c r="T54" s="10"/>
      <c r="U54" s="10"/>
      <c r="V54" s="10"/>
      <c r="W54" s="10"/>
      <c r="X54" s="10"/>
    </row>
    <row r="55" spans="1:24" ht="15.6" x14ac:dyDescent="0.3">
      <c r="A55" s="25"/>
      <c r="B55" s="26"/>
      <c r="C55" s="180"/>
      <c r="D55" s="180"/>
      <c r="E55" s="26"/>
      <c r="F55" s="26"/>
      <c r="G55" s="26"/>
      <c r="H55" s="26"/>
      <c r="I55" s="26"/>
      <c r="J55" s="180"/>
      <c r="K55" s="180"/>
      <c r="L55" s="180"/>
      <c r="M55" s="180"/>
      <c r="N55" s="180"/>
      <c r="O55" s="180"/>
      <c r="P55" s="180"/>
      <c r="Q55" s="180"/>
      <c r="R55" s="28"/>
      <c r="S55" s="10"/>
      <c r="T55" s="10"/>
      <c r="U55" s="10"/>
      <c r="V55" s="10"/>
      <c r="W55" s="10"/>
      <c r="X55" s="10"/>
    </row>
    <row r="56" spans="1:24" ht="15.6" x14ac:dyDescent="0.3">
      <c r="A56" s="25"/>
      <c r="B56" s="26"/>
      <c r="C56" s="26"/>
      <c r="D56" s="26"/>
      <c r="E56" s="26"/>
      <c r="F56" s="26"/>
      <c r="G56" s="26"/>
      <c r="H56" s="26"/>
      <c r="I56" s="26"/>
      <c r="J56" s="20"/>
      <c r="K56" s="21"/>
      <c r="L56" s="20"/>
      <c r="M56" s="181"/>
      <c r="N56" s="181"/>
      <c r="O56" s="23"/>
      <c r="P56" s="23"/>
      <c r="Q56" s="21"/>
      <c r="R56" s="28"/>
      <c r="S56" s="10"/>
      <c r="T56" s="10"/>
      <c r="U56" s="10"/>
      <c r="V56" s="10"/>
      <c r="W56" s="10"/>
      <c r="X56" s="10"/>
    </row>
    <row r="57" spans="1:24" x14ac:dyDescent="0.25">
      <c r="S57" s="10"/>
      <c r="T57" s="10"/>
      <c r="U57" s="10"/>
      <c r="V57" s="10"/>
      <c r="W57" s="10"/>
      <c r="X57" s="10"/>
    </row>
    <row r="58" spans="1:24" x14ac:dyDescent="0.25">
      <c r="S58" s="10"/>
      <c r="T58" s="10"/>
      <c r="U58" s="10"/>
      <c r="V58" s="10"/>
      <c r="W58" s="10"/>
      <c r="X58" s="10"/>
    </row>
    <row r="59" spans="1:24" x14ac:dyDescent="0.25">
      <c r="S59" s="10"/>
      <c r="T59" s="10"/>
      <c r="U59" s="10"/>
      <c r="V59" s="10"/>
      <c r="W59" s="10"/>
      <c r="X59" s="10"/>
    </row>
    <row r="60" spans="1:24" x14ac:dyDescent="0.25">
      <c r="S60" s="10"/>
      <c r="T60" s="10"/>
      <c r="U60" s="10"/>
      <c r="V60" s="10"/>
      <c r="W60" s="10"/>
      <c r="X60" s="10"/>
    </row>
    <row r="61" spans="1:24" x14ac:dyDescent="0.25">
      <c r="S61" s="10"/>
      <c r="T61" s="10"/>
      <c r="U61" s="10"/>
      <c r="V61" s="10"/>
      <c r="W61" s="10"/>
      <c r="X61" s="10"/>
    </row>
    <row r="62" spans="1:24" x14ac:dyDescent="0.25">
      <c r="S62" s="10"/>
      <c r="T62" s="10"/>
      <c r="U62" s="10"/>
      <c r="V62" s="10"/>
      <c r="W62" s="10"/>
      <c r="X62" s="10"/>
    </row>
    <row r="63" spans="1:24" x14ac:dyDescent="0.25">
      <c r="S63" s="10"/>
      <c r="T63" s="10"/>
      <c r="U63" s="10"/>
      <c r="V63" s="10"/>
      <c r="W63" s="10"/>
      <c r="X63" s="10"/>
    </row>
    <row r="64" spans="1:24" ht="12" customHeight="1" x14ac:dyDescent="0.25">
      <c r="S64" s="10"/>
      <c r="T64" s="10"/>
      <c r="U64" s="10"/>
      <c r="V64" s="10"/>
      <c r="W64" s="10"/>
      <c r="X64" s="10"/>
    </row>
    <row r="65" spans="19:24" ht="12" customHeight="1" x14ac:dyDescent="0.25">
      <c r="S65" s="10"/>
      <c r="T65" s="10"/>
      <c r="U65" s="10"/>
      <c r="V65" s="10"/>
      <c r="W65" s="10"/>
      <c r="X65" s="10"/>
    </row>
    <row r="66" spans="19:24" ht="12" customHeight="1" x14ac:dyDescent="0.25">
      <c r="S66" s="10"/>
      <c r="T66" s="10"/>
      <c r="U66" s="10"/>
      <c r="V66" s="10"/>
      <c r="W66" s="10"/>
      <c r="X66" s="10"/>
    </row>
    <row r="67" spans="19:24" ht="12" customHeight="1" x14ac:dyDescent="0.25">
      <c r="S67" s="10"/>
      <c r="T67" s="10"/>
      <c r="U67" s="10"/>
      <c r="V67" s="10"/>
      <c r="W67" s="10"/>
      <c r="X67" s="10"/>
    </row>
    <row r="68" spans="19:24" x14ac:dyDescent="0.25">
      <c r="S68" s="10"/>
      <c r="T68" s="10"/>
      <c r="U68" s="10"/>
      <c r="V68" s="10"/>
      <c r="W68" s="10"/>
      <c r="X68" s="10"/>
    </row>
    <row r="69" spans="19:24" ht="12" customHeight="1" x14ac:dyDescent="0.25">
      <c r="S69" s="10"/>
      <c r="T69" s="10"/>
      <c r="U69" s="10"/>
      <c r="V69" s="10"/>
      <c r="W69" s="10"/>
      <c r="X69" s="10"/>
    </row>
    <row r="70" spans="19:24" ht="12" customHeight="1" x14ac:dyDescent="0.25">
      <c r="S70" s="10"/>
      <c r="T70" s="10"/>
      <c r="U70" s="10"/>
      <c r="V70" s="10"/>
      <c r="W70" s="10"/>
      <c r="X70" s="10"/>
    </row>
    <row r="71" spans="19:24" ht="12" customHeight="1" x14ac:dyDescent="0.25">
      <c r="S71" s="10"/>
      <c r="T71" s="10"/>
      <c r="U71" s="10"/>
      <c r="V71" s="10"/>
      <c r="W71" s="10"/>
      <c r="X71" s="10"/>
    </row>
    <row r="72" spans="19:24" ht="12" customHeight="1" x14ac:dyDescent="0.25">
      <c r="S72" s="10"/>
      <c r="T72" s="10"/>
      <c r="U72" s="10"/>
      <c r="V72" s="10"/>
      <c r="W72" s="10"/>
      <c r="X72" s="10"/>
    </row>
    <row r="73" spans="19:24" ht="12" customHeight="1" x14ac:dyDescent="0.25">
      <c r="S73" s="10"/>
      <c r="T73" s="10"/>
      <c r="U73" s="10"/>
      <c r="V73" s="10"/>
      <c r="W73" s="10"/>
      <c r="X73" s="10"/>
    </row>
    <row r="74" spans="19:24" ht="12" customHeight="1" x14ac:dyDescent="0.25">
      <c r="S74" s="10"/>
      <c r="T74" s="10"/>
      <c r="U74" s="10"/>
      <c r="V74" s="10"/>
      <c r="W74" s="10"/>
      <c r="X74" s="10"/>
    </row>
    <row r="75" spans="19:24" ht="12" customHeight="1" x14ac:dyDescent="0.25">
      <c r="S75" s="10"/>
      <c r="T75" s="10"/>
      <c r="U75" s="10"/>
      <c r="V75" s="10"/>
      <c r="W75" s="10"/>
      <c r="X75" s="10"/>
    </row>
    <row r="76" spans="19:24" ht="12" customHeight="1" x14ac:dyDescent="0.25">
      <c r="S76" s="10"/>
      <c r="T76" s="10"/>
      <c r="U76" s="10"/>
      <c r="V76" s="10"/>
      <c r="W76" s="10"/>
      <c r="X76" s="10"/>
    </row>
    <row r="77" spans="19:24" ht="12" customHeight="1" x14ac:dyDescent="0.25">
      <c r="S77" s="10"/>
      <c r="T77" s="10"/>
      <c r="U77" s="10"/>
      <c r="V77" s="10"/>
      <c r="W77" s="10"/>
      <c r="X77" s="10"/>
    </row>
    <row r="78" spans="19:24" ht="12" customHeight="1" x14ac:dyDescent="0.25">
      <c r="S78" s="10"/>
      <c r="T78" s="10"/>
      <c r="U78" s="10"/>
      <c r="V78" s="10"/>
      <c r="W78" s="10"/>
      <c r="X78" s="10"/>
    </row>
    <row r="79" spans="19:24" ht="12" customHeight="1" x14ac:dyDescent="0.25">
      <c r="S79" s="10"/>
      <c r="T79" s="10"/>
      <c r="U79" s="10"/>
      <c r="V79" s="10"/>
      <c r="W79" s="10"/>
      <c r="X79" s="10"/>
    </row>
    <row r="80" spans="19:24" x14ac:dyDescent="0.25">
      <c r="S80" s="10"/>
      <c r="T80" s="10"/>
      <c r="U80" s="10"/>
      <c r="V80" s="10"/>
      <c r="W80" s="10"/>
      <c r="X80" s="10"/>
    </row>
    <row r="81" spans="19:24" x14ac:dyDescent="0.25">
      <c r="S81" s="10"/>
      <c r="T81" s="10"/>
      <c r="U81" s="10"/>
      <c r="V81" s="10"/>
      <c r="W81" s="10"/>
      <c r="X81" s="10"/>
    </row>
    <row r="82" spans="19:24" x14ac:dyDescent="0.25">
      <c r="S82" s="10"/>
      <c r="T82" s="10"/>
      <c r="U82" s="10"/>
      <c r="V82" s="10"/>
      <c r="W82" s="10"/>
      <c r="X82" s="10"/>
    </row>
    <row r="83" spans="19:24" x14ac:dyDescent="0.25">
      <c r="S83" s="10"/>
      <c r="T83" s="10"/>
      <c r="U83" s="10"/>
      <c r="V83" s="10"/>
      <c r="W83" s="10"/>
      <c r="X83" s="10"/>
    </row>
    <row r="84" spans="19:24" x14ac:dyDescent="0.25">
      <c r="S84" s="10"/>
      <c r="T84" s="10"/>
      <c r="U84" s="10"/>
      <c r="V84" s="10"/>
      <c r="W84" s="10"/>
      <c r="X84" s="10"/>
    </row>
    <row r="85" spans="19:24" x14ac:dyDescent="0.25">
      <c r="S85" s="10"/>
      <c r="T85" s="10"/>
      <c r="U85" s="10"/>
      <c r="V85" s="10"/>
      <c r="W85" s="10"/>
      <c r="X85" s="10"/>
    </row>
    <row r="86" spans="19:24" x14ac:dyDescent="0.25">
      <c r="S86" s="10"/>
      <c r="T86" s="10"/>
      <c r="U86" s="10"/>
      <c r="V86" s="10"/>
      <c r="W86" s="10"/>
      <c r="X86" s="10"/>
    </row>
    <row r="87" spans="19:24" x14ac:dyDescent="0.25">
      <c r="S87" s="10"/>
      <c r="T87" s="10"/>
      <c r="U87" s="10"/>
      <c r="V87" s="10"/>
      <c r="W87" s="10"/>
      <c r="X87" s="10"/>
    </row>
    <row r="88" spans="19:24" x14ac:dyDescent="0.25">
      <c r="S88" s="10"/>
      <c r="T88" s="10"/>
      <c r="U88" s="10"/>
      <c r="V88" s="10"/>
      <c r="W88" s="10"/>
      <c r="X88" s="10"/>
    </row>
    <row r="89" spans="19:24" x14ac:dyDescent="0.25">
      <c r="S89" s="10"/>
      <c r="T89" s="10"/>
      <c r="U89" s="10"/>
      <c r="V89" s="10"/>
      <c r="W89" s="10"/>
      <c r="X89" s="10"/>
    </row>
    <row r="90" spans="19:24" x14ac:dyDescent="0.25">
      <c r="S90" s="10"/>
      <c r="T90" s="10"/>
      <c r="U90" s="10"/>
      <c r="V90" s="10"/>
      <c r="W90" s="10"/>
      <c r="X90" s="10"/>
    </row>
    <row r="91" spans="19:24" x14ac:dyDescent="0.25">
      <c r="S91" s="10"/>
      <c r="T91" s="10"/>
      <c r="U91" s="10"/>
      <c r="V91" s="10"/>
      <c r="W91" s="10"/>
      <c r="X91" s="10"/>
    </row>
    <row r="92" spans="19:24" x14ac:dyDescent="0.25">
      <c r="S92" s="10"/>
      <c r="T92" s="10"/>
      <c r="U92" s="10"/>
      <c r="V92" s="10"/>
      <c r="W92" s="10"/>
      <c r="X92" s="10"/>
    </row>
    <row r="93" spans="19:24" x14ac:dyDescent="0.25">
      <c r="S93" s="10"/>
      <c r="T93" s="10"/>
      <c r="U93" s="10"/>
      <c r="V93" s="10"/>
      <c r="W93" s="10"/>
      <c r="X93" s="10"/>
    </row>
    <row r="94" spans="19:24" x14ac:dyDescent="0.25">
      <c r="S94" s="10"/>
      <c r="T94" s="10"/>
      <c r="U94" s="10"/>
      <c r="V94" s="10"/>
      <c r="W94" s="10"/>
      <c r="X94" s="10"/>
    </row>
    <row r="95" spans="19:24" x14ac:dyDescent="0.25">
      <c r="S95" s="10"/>
      <c r="T95" s="10"/>
      <c r="U95" s="10"/>
      <c r="V95" s="10"/>
      <c r="W95" s="10"/>
      <c r="X95" s="10"/>
    </row>
    <row r="96" spans="19:24" x14ac:dyDescent="0.25">
      <c r="S96" s="10"/>
      <c r="T96" s="10"/>
      <c r="U96" s="10"/>
      <c r="V96" s="10"/>
      <c r="W96" s="10"/>
      <c r="X96" s="10"/>
    </row>
    <row r="97" spans="19:24" x14ac:dyDescent="0.25">
      <c r="S97" s="10"/>
      <c r="T97" s="10"/>
      <c r="U97" s="10"/>
      <c r="V97" s="10"/>
      <c r="W97" s="10"/>
      <c r="X97" s="10"/>
    </row>
    <row r="98" spans="19:24" x14ac:dyDescent="0.25">
      <c r="S98" s="10"/>
      <c r="T98" s="10"/>
      <c r="U98" s="10"/>
      <c r="V98" s="10"/>
      <c r="W98" s="10"/>
      <c r="X98" s="10"/>
    </row>
    <row r="99" spans="19:24" x14ac:dyDescent="0.25">
      <c r="S99" s="10"/>
      <c r="T99" s="10"/>
      <c r="U99" s="10"/>
      <c r="V99" s="10"/>
      <c r="W99" s="10"/>
      <c r="X99" s="10"/>
    </row>
    <row r="100" spans="19:24" x14ac:dyDescent="0.25">
      <c r="S100" s="10"/>
      <c r="T100" s="10"/>
      <c r="U100" s="10"/>
      <c r="V100" s="10"/>
      <c r="W100" s="10"/>
      <c r="X100" s="10"/>
    </row>
    <row r="101" spans="19:24" x14ac:dyDescent="0.25">
      <c r="S101" s="10"/>
      <c r="T101" s="10"/>
      <c r="U101" s="10"/>
      <c r="V101" s="10"/>
      <c r="W101" s="10"/>
      <c r="X101" s="10"/>
    </row>
    <row r="102" spans="19:24" x14ac:dyDescent="0.25">
      <c r="S102" s="10"/>
      <c r="T102" s="10"/>
      <c r="U102" s="10"/>
      <c r="V102" s="10"/>
      <c r="W102" s="10"/>
      <c r="X102" s="10"/>
    </row>
    <row r="103" spans="19:24" x14ac:dyDescent="0.25">
      <c r="S103" s="10"/>
      <c r="T103" s="10"/>
      <c r="U103" s="10"/>
      <c r="V103" s="10"/>
      <c r="W103" s="10"/>
      <c r="X103" s="10"/>
    </row>
    <row r="104" spans="19:24" x14ac:dyDescent="0.25">
      <c r="S104" s="10"/>
      <c r="T104" s="10"/>
      <c r="U104" s="10"/>
      <c r="V104" s="10"/>
      <c r="W104" s="10"/>
      <c r="X104" s="10"/>
    </row>
    <row r="105" spans="19:24" x14ac:dyDescent="0.25">
      <c r="S105" s="10"/>
      <c r="T105" s="10"/>
      <c r="U105" s="10"/>
      <c r="V105" s="10"/>
      <c r="W105" s="10"/>
      <c r="X105" s="10"/>
    </row>
    <row r="106" spans="19:24" x14ac:dyDescent="0.25">
      <c r="S106" s="10"/>
      <c r="T106" s="10"/>
      <c r="U106" s="10"/>
      <c r="V106" s="10"/>
      <c r="W106" s="10"/>
      <c r="X106" s="10"/>
    </row>
    <row r="107" spans="19:24" x14ac:dyDescent="0.25">
      <c r="S107" s="10"/>
      <c r="T107" s="10"/>
      <c r="U107" s="10"/>
      <c r="V107" s="10"/>
      <c r="W107" s="10"/>
      <c r="X107" s="10"/>
    </row>
    <row r="108" spans="19:24" x14ac:dyDescent="0.25">
      <c r="S108" s="10"/>
      <c r="T108" s="10"/>
      <c r="U108" s="10"/>
      <c r="V108" s="10"/>
      <c r="W108" s="10"/>
      <c r="X108" s="10"/>
    </row>
    <row r="109" spans="19:24" x14ac:dyDescent="0.25">
      <c r="S109" s="10"/>
      <c r="T109" s="10"/>
      <c r="U109" s="10"/>
      <c r="V109" s="10"/>
      <c r="W109" s="10"/>
      <c r="X109" s="10"/>
    </row>
    <row r="110" spans="19:24" x14ac:dyDescent="0.25">
      <c r="S110" s="10"/>
      <c r="T110" s="10"/>
      <c r="U110" s="10"/>
      <c r="V110" s="10"/>
      <c r="W110" s="10"/>
      <c r="X110" s="10"/>
    </row>
    <row r="111" spans="19:24" x14ac:dyDescent="0.25">
      <c r="S111" s="10"/>
      <c r="T111" s="10"/>
      <c r="U111" s="10"/>
      <c r="V111" s="10"/>
      <c r="W111" s="10"/>
      <c r="X111" s="10"/>
    </row>
    <row r="112" spans="19:24" x14ac:dyDescent="0.25">
      <c r="S112" s="10"/>
      <c r="T112" s="10"/>
      <c r="U112" s="10"/>
      <c r="V112" s="10"/>
      <c r="W112" s="10"/>
      <c r="X112" s="10"/>
    </row>
    <row r="113" spans="19:24" x14ac:dyDescent="0.25">
      <c r="S113" s="10"/>
      <c r="T113" s="10"/>
      <c r="U113" s="10"/>
      <c r="V113" s="10"/>
      <c r="W113" s="10"/>
      <c r="X113" s="10"/>
    </row>
  </sheetData>
  <mergeCells count="41">
    <mergeCell ref="A12:D13"/>
    <mergeCell ref="N4:R4"/>
    <mergeCell ref="A5:R5"/>
    <mergeCell ref="A6:R6"/>
    <mergeCell ref="A8:E10"/>
    <mergeCell ref="G8:R10"/>
    <mergeCell ref="B30:D30"/>
    <mergeCell ref="A17:E17"/>
    <mergeCell ref="B18:D18"/>
    <mergeCell ref="E18:G18"/>
    <mergeCell ref="H18:Q18"/>
    <mergeCell ref="B20:D20"/>
    <mergeCell ref="E20:G20"/>
    <mergeCell ref="B22:D22"/>
    <mergeCell ref="B23:D23"/>
    <mergeCell ref="B27:D27"/>
    <mergeCell ref="B28:D28"/>
    <mergeCell ref="E28:G28"/>
    <mergeCell ref="B50:F50"/>
    <mergeCell ref="K50:P50"/>
    <mergeCell ref="B31:D31"/>
    <mergeCell ref="B36:D36"/>
    <mergeCell ref="B37:D37"/>
    <mergeCell ref="B38:D38"/>
    <mergeCell ref="B42:D42"/>
    <mergeCell ref="M56:N56"/>
    <mergeCell ref="B44:D44"/>
    <mergeCell ref="B45:D45"/>
    <mergeCell ref="B43:D43"/>
    <mergeCell ref="B46:D46"/>
    <mergeCell ref="B51:F51"/>
    <mergeCell ref="K51:R51"/>
    <mergeCell ref="B52:F52"/>
    <mergeCell ref="K52:R52"/>
    <mergeCell ref="C55:D55"/>
    <mergeCell ref="J55:M55"/>
    <mergeCell ref="N55:Q55"/>
    <mergeCell ref="A47:C47"/>
    <mergeCell ref="E47:F47"/>
    <mergeCell ref="A48:L48"/>
    <mergeCell ref="A49:O49"/>
  </mergeCells>
  <pageMargins left="0.74" right="0.48" top="0.55000000000000004" bottom="0.47" header="0.51181102362204722" footer="0.18"/>
  <pageSetup paperSize="9" scale="50" orientation="portrait" r:id="rId1"/>
  <headerFooter alignWithMargins="0"/>
  <rowBreaks count="1" manualBreakCount="1">
    <brk id="49" max="17" man="1"/>
  </rowBreaks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27"/>
  <sheetViews>
    <sheetView tabSelected="1" workbookViewId="0">
      <selection activeCell="O1" sqref="O1"/>
    </sheetView>
  </sheetViews>
  <sheetFormatPr defaultColWidth="8.77734375" defaultRowHeight="13.2" x14ac:dyDescent="0.25"/>
  <cols>
    <col min="5" max="5" width="4.77734375" customWidth="1"/>
    <col min="6" max="6" width="5.33203125" customWidth="1"/>
    <col min="8" max="8" width="4.44140625" customWidth="1"/>
    <col min="12" max="12" width="4.6640625" customWidth="1"/>
    <col min="15" max="15" width="19.44140625" customWidth="1"/>
  </cols>
  <sheetData>
    <row r="2" spans="1:21" s="13" customFormat="1" ht="18" x14ac:dyDescent="0.35">
      <c r="A2" s="49" t="s">
        <v>0</v>
      </c>
      <c r="B2" s="43"/>
      <c r="C2" s="49"/>
      <c r="D2" s="49"/>
      <c r="E2" s="49"/>
      <c r="F2" s="49"/>
      <c r="H2" s="50"/>
      <c r="J2" s="50"/>
      <c r="K2" s="43"/>
      <c r="L2" s="50"/>
      <c r="M2" s="51"/>
      <c r="N2" s="51"/>
      <c r="O2" s="51"/>
    </row>
    <row r="3" spans="1:21" s="13" customFormat="1" ht="18" x14ac:dyDescent="0.35">
      <c r="A3" s="32"/>
      <c r="B3" s="49"/>
      <c r="C3" s="49"/>
      <c r="D3" s="49"/>
      <c r="E3" s="49"/>
      <c r="F3" s="49"/>
      <c r="H3" s="50"/>
      <c r="J3" s="50"/>
      <c r="K3" s="43"/>
      <c r="L3" s="50"/>
      <c r="M3" s="51"/>
      <c r="N3" s="51"/>
      <c r="O3" s="51"/>
    </row>
    <row r="4" spans="1:21" s="13" customFormat="1" ht="18" x14ac:dyDescent="0.35">
      <c r="A4" s="32"/>
      <c r="B4" s="49"/>
      <c r="C4" s="49"/>
      <c r="D4" s="49"/>
      <c r="E4" s="49"/>
      <c r="F4" s="49"/>
      <c r="H4" s="50"/>
      <c r="J4" s="50"/>
      <c r="K4" s="43"/>
      <c r="L4" s="50"/>
      <c r="M4" s="51"/>
      <c r="N4" s="51"/>
      <c r="O4" s="51"/>
    </row>
    <row r="5" spans="1:21" s="4" customFormat="1" ht="15.75" customHeight="1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176"/>
      <c r="L5" s="176"/>
      <c r="M5" s="176"/>
      <c r="N5" s="176"/>
      <c r="O5" s="176"/>
      <c r="P5" s="3"/>
      <c r="Q5" s="3"/>
      <c r="R5" s="3"/>
      <c r="S5" s="3"/>
      <c r="T5" s="3"/>
      <c r="U5" s="3"/>
    </row>
    <row r="6" spans="1:21" s="4" customFormat="1" ht="19.5" customHeight="1" x14ac:dyDescent="0.3">
      <c r="A6" s="179" t="s">
        <v>69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5"/>
      <c r="Q6" s="5"/>
      <c r="R6" s="5"/>
      <c r="S6" s="5"/>
      <c r="T6" s="5"/>
      <c r="U6" s="5"/>
    </row>
    <row r="7" spans="1:21" s="4" customFormat="1" ht="17.399999999999999" x14ac:dyDescent="0.3">
      <c r="A7" s="175" t="s">
        <v>78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</row>
    <row r="8" spans="1:21" s="4" customFormat="1" ht="15.6" x14ac:dyDescent="0.3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1:21" s="8" customFormat="1" ht="18.75" customHeight="1" x14ac:dyDescent="0.25">
      <c r="A9" s="177" t="s">
        <v>1</v>
      </c>
      <c r="B9" s="177"/>
      <c r="C9" s="177"/>
      <c r="D9" s="177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</row>
    <row r="10" spans="1:21" s="8" customFormat="1" ht="18.75" customHeight="1" x14ac:dyDescent="0.25">
      <c r="A10" s="177"/>
      <c r="B10" s="177"/>
      <c r="C10" s="177"/>
      <c r="D10" s="177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</row>
    <row r="11" spans="1:21" s="8" customFormat="1" ht="84" customHeight="1" x14ac:dyDescent="0.25">
      <c r="A11" s="177"/>
      <c r="B11" s="177"/>
      <c r="C11" s="177"/>
      <c r="D11" s="177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</row>
    <row r="12" spans="1:21" s="8" customFormat="1" ht="18" x14ac:dyDescent="0.35">
      <c r="A12" s="29"/>
      <c r="B12" s="29"/>
      <c r="C12" s="29"/>
      <c r="D12" s="29"/>
      <c r="E12" s="30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21" s="8" customFormat="1" ht="18" x14ac:dyDescent="0.35">
      <c r="A13" s="177" t="s">
        <v>2</v>
      </c>
      <c r="B13" s="177"/>
      <c r="C13" s="177"/>
      <c r="D13" s="17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21" s="8" customFormat="1" ht="18" x14ac:dyDescent="0.35">
      <c r="A14" s="177"/>
      <c r="B14" s="177"/>
      <c r="C14" s="177"/>
      <c r="D14" s="17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21" s="8" customFormat="1" ht="18" x14ac:dyDescent="0.35">
      <c r="A15" s="29"/>
      <c r="B15" s="29"/>
      <c r="C15" s="29"/>
      <c r="D15" s="29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1" s="8" customFormat="1" ht="18" x14ac:dyDescent="0.35">
      <c r="A16" s="31" t="s">
        <v>3</v>
      </c>
      <c r="B16" s="29"/>
      <c r="C16" s="29"/>
      <c r="D16" s="29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s="8" customFormat="1" ht="18.600000000000001" thickBot="1" x14ac:dyDescent="0.4">
      <c r="A17" s="31"/>
      <c r="B17" s="29"/>
      <c r="C17" s="29"/>
      <c r="D17" s="29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s="4" customFormat="1" ht="39.75" customHeight="1" thickBot="1" x14ac:dyDescent="0.3">
      <c r="A18" s="65" t="s">
        <v>4</v>
      </c>
      <c r="B18" s="208" t="s">
        <v>70</v>
      </c>
      <c r="C18" s="209"/>
      <c r="D18" s="210"/>
      <c r="E18" s="208" t="s">
        <v>7</v>
      </c>
      <c r="F18" s="209"/>
      <c r="G18" s="209"/>
      <c r="H18" s="209"/>
      <c r="I18" s="209"/>
      <c r="J18" s="209"/>
      <c r="K18" s="209"/>
      <c r="L18" s="209"/>
      <c r="M18" s="209"/>
      <c r="N18" s="209"/>
      <c r="O18" s="66" t="s">
        <v>8</v>
      </c>
    </row>
    <row r="19" spans="1:15" ht="18" x14ac:dyDescent="0.25">
      <c r="A19" s="173">
        <v>1</v>
      </c>
      <c r="B19" s="224">
        <v>2</v>
      </c>
      <c r="C19" s="224"/>
      <c r="D19" s="224"/>
      <c r="E19" s="224">
        <v>3</v>
      </c>
      <c r="F19" s="224"/>
      <c r="G19" s="224"/>
      <c r="H19" s="224"/>
      <c r="I19" s="224"/>
      <c r="J19" s="224"/>
      <c r="K19" s="224"/>
      <c r="L19" s="224"/>
      <c r="M19" s="224"/>
      <c r="N19" s="224"/>
      <c r="O19" s="174">
        <v>4</v>
      </c>
    </row>
    <row r="20" spans="1:15" ht="18" x14ac:dyDescent="0.25">
      <c r="A20" s="170"/>
      <c r="B20" s="222"/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172"/>
    </row>
    <row r="21" spans="1:15" ht="68.25" customHeight="1" x14ac:dyDescent="0.25">
      <c r="A21" s="170">
        <v>1</v>
      </c>
      <c r="B21" s="222" t="s">
        <v>55</v>
      </c>
      <c r="C21" s="222"/>
      <c r="D21" s="222"/>
      <c r="E21" s="223" t="s">
        <v>71</v>
      </c>
      <c r="F21" s="223"/>
      <c r="G21" s="223"/>
      <c r="H21" s="223"/>
      <c r="I21" s="223"/>
      <c r="J21" s="223"/>
      <c r="K21" s="223"/>
      <c r="L21" s="223"/>
      <c r="M21" s="223"/>
      <c r="N21" s="223"/>
      <c r="O21" s="172">
        <f>'смета 1'!K23</f>
        <v>1750167.83</v>
      </c>
    </row>
    <row r="22" spans="1:15" ht="18" x14ac:dyDescent="0.25">
      <c r="A22" s="170">
        <v>2</v>
      </c>
      <c r="B22" s="222" t="s">
        <v>73</v>
      </c>
      <c r="C22" s="222"/>
      <c r="D22" s="222"/>
      <c r="E22" s="223" t="s">
        <v>72</v>
      </c>
      <c r="F22" s="223"/>
      <c r="G22" s="223"/>
      <c r="H22" s="223"/>
      <c r="I22" s="223"/>
      <c r="J22" s="223"/>
      <c r="K22" s="223"/>
      <c r="L22" s="223"/>
      <c r="M22" s="223"/>
      <c r="N22" s="223"/>
      <c r="O22" s="172">
        <f>'смета 2'!R43</f>
        <v>4256432.2</v>
      </c>
    </row>
    <row r="23" spans="1:15" ht="18" x14ac:dyDescent="0.25">
      <c r="A23" s="170"/>
      <c r="B23" s="222"/>
      <c r="C23" s="222"/>
      <c r="D23" s="222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172"/>
    </row>
    <row r="24" spans="1:15" ht="18" x14ac:dyDescent="0.25">
      <c r="A24" s="171">
        <v>3</v>
      </c>
      <c r="B24" s="222"/>
      <c r="C24" s="222"/>
      <c r="D24" s="222"/>
      <c r="E24" s="223" t="s">
        <v>74</v>
      </c>
      <c r="F24" s="223"/>
      <c r="G24" s="223"/>
      <c r="H24" s="223"/>
      <c r="I24" s="223"/>
      <c r="J24" s="223"/>
      <c r="K24" s="223"/>
      <c r="L24" s="223"/>
      <c r="M24" s="223"/>
      <c r="N24" s="223"/>
      <c r="O24" s="172">
        <v>89600</v>
      </c>
    </row>
    <row r="25" spans="1:15" ht="18" x14ac:dyDescent="0.25">
      <c r="A25" s="171">
        <v>4</v>
      </c>
      <c r="B25" s="222"/>
      <c r="C25" s="222"/>
      <c r="D25" s="222"/>
      <c r="E25" s="223" t="s">
        <v>75</v>
      </c>
      <c r="F25" s="223"/>
      <c r="G25" s="223"/>
      <c r="H25" s="223"/>
      <c r="I25" s="223"/>
      <c r="J25" s="223"/>
      <c r="K25" s="223"/>
      <c r="L25" s="223"/>
      <c r="M25" s="223"/>
      <c r="N25" s="223"/>
      <c r="O25" s="172">
        <v>120000</v>
      </c>
    </row>
    <row r="26" spans="1:15" ht="18" x14ac:dyDescent="0.25">
      <c r="A26" s="171"/>
      <c r="B26" s="222"/>
      <c r="C26" s="222"/>
      <c r="D26" s="222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172">
        <f>O25+O24+O22+O21</f>
        <v>6216200.0300000003</v>
      </c>
    </row>
    <row r="27" spans="1:15" ht="18" x14ac:dyDescent="0.25">
      <c r="A27" s="171"/>
      <c r="B27" s="222"/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172">
        <f>O26*1.18</f>
        <v>7335116.04</v>
      </c>
    </row>
  </sheetData>
  <mergeCells count="26">
    <mergeCell ref="B26:D26"/>
    <mergeCell ref="E26:N26"/>
    <mergeCell ref="B27:D27"/>
    <mergeCell ref="E27:N27"/>
    <mergeCell ref="B18:D18"/>
    <mergeCell ref="E18:N18"/>
    <mergeCell ref="B19:D19"/>
    <mergeCell ref="E19:N19"/>
    <mergeCell ref="B25:D25"/>
    <mergeCell ref="E25:N25"/>
    <mergeCell ref="B24:D24"/>
    <mergeCell ref="E24:N24"/>
    <mergeCell ref="K5:O5"/>
    <mergeCell ref="A6:O6"/>
    <mergeCell ref="A7:O7"/>
    <mergeCell ref="A9:D11"/>
    <mergeCell ref="E9:O11"/>
    <mergeCell ref="A13:D14"/>
    <mergeCell ref="B22:D22"/>
    <mergeCell ref="E22:N22"/>
    <mergeCell ref="B23:D23"/>
    <mergeCell ref="E23:N23"/>
    <mergeCell ref="B20:D20"/>
    <mergeCell ref="E20:N20"/>
    <mergeCell ref="B21:D21"/>
    <mergeCell ref="E21:N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смета 1</vt:lpstr>
      <vt:lpstr>смета 2</vt:lpstr>
      <vt:lpstr>СЭРР </vt:lpstr>
      <vt:lpstr>сводный расчет</vt:lpstr>
      <vt:lpstr>'смета 1'!Область_печати</vt:lpstr>
      <vt:lpstr>'смета 2'!Область_печати</vt:lpstr>
      <vt:lpstr>'СЭРР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2018-05-03T06:25:05Z</cp:lastPrinted>
  <dcterms:created xsi:type="dcterms:W3CDTF">2010-02-01T10:34:51Z</dcterms:created>
  <dcterms:modified xsi:type="dcterms:W3CDTF">2018-05-23T12:01:20Z</dcterms:modified>
</cp:coreProperties>
</file>